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3"/>
    <sheet name="U1 - Úsek č. 1, levý břeh..." sheetId="2" state="visible" r:id="rId4"/>
    <sheet name="U2 - Úsek č. 2, pravý bře..." sheetId="3" state="visible" r:id="rId5"/>
    <sheet name="U3 - Úsek č. 3, levý břeh..." sheetId="4" state="visible" r:id="rId6"/>
    <sheet name="U4 - Úsek č. 4, levý břeh..." sheetId="5" state="visible" r:id="rId7"/>
    <sheet name="U5 - Úsek č. 5, levý břeh..." sheetId="6" state="visible" r:id="rId8"/>
    <sheet name="U6 - Úsek č. 6, levý břeh..." sheetId="7" state="visible" r:id="rId9"/>
    <sheet name="U7 - Úsek č. 7, pravý bře..." sheetId="8" state="visible" r:id="rId10"/>
    <sheet name="U8 - Úsek č. 8, levý břeh..." sheetId="9" state="visible" r:id="rId11"/>
    <sheet name="VON - Vedlejší a ostatní ..." sheetId="10" state="visible" r:id="rId12"/>
    <sheet name="Seznam figur" sheetId="11" state="visible" r:id="rId13"/>
    <sheet name="Pokyny pro vyplnění" sheetId="12" state="visible" r:id="rId14"/>
  </sheets>
  <definedNames>
    <definedName function="false" hidden="false" localSheetId="11" name="_xlnm.Print_Area" vbProcedure="false">'Pokyny pro vyplnění'!$B$2:$K$71,'Pokyny pro vyplnění'!$B$74:$K$118,'Pokyny pro vyplnění'!$B$121:$K$161,'Pokyny pro vyplnění'!$B$164:$K$219</definedName>
    <definedName function="false" hidden="false" localSheetId="0" name="_xlnm.Print_Area" vbProcedure="false">'Rekapitulace stavby'!$D$4:$AO$36,'Rekapitulace stavby'!$C$42:$AQ$64</definedName>
    <definedName function="false" hidden="false" localSheetId="0" name="_xlnm.Print_Titles" vbProcedure="false">'Rekapitulace stavby'!$52:$52</definedName>
    <definedName function="false" hidden="false" localSheetId="10" name="_xlnm.Print_Area" vbProcedure="false">'Seznam figur'!$C$4:$G$642</definedName>
    <definedName function="false" hidden="false" localSheetId="10" name="_xlnm.Print_Titles" vbProcedure="false">'Seznam figur'!$9:$9</definedName>
    <definedName function="false" hidden="false" localSheetId="1" name="_xlnm.Print_Area" vbProcedure="false">'U1 - Úsek č. 1, levý břeh...'!$C$4:$J$39,'U1 - Úsek č. 1, levý břeh...'!$C$45:$J$66,'U1 - Úsek č. 1, levý břeh...'!$C$72:$K$316</definedName>
    <definedName function="false" hidden="false" localSheetId="1" name="_xlnm.Print_Titles" vbProcedure="false">'U1 - Úsek č. 1, levý břeh...'!$84:$84</definedName>
    <definedName function="false" hidden="true" localSheetId="1" name="_xlnm._FilterDatabase" vbProcedure="false">'U1 - Úsek č. 1, levý břeh...'!$C$84:$K$316</definedName>
    <definedName function="false" hidden="false" localSheetId="2" name="_xlnm.Print_Area" vbProcedure="false">'U2 - Úsek č. 2, pravý bře...'!$C$4:$J$39,'U2 - Úsek č. 2, pravý bře...'!$C$45:$J$66,'U2 - Úsek č. 2, pravý bře...'!$C$72:$K$407</definedName>
    <definedName function="false" hidden="false" localSheetId="2" name="_xlnm.Print_Titles" vbProcedure="false">'U2 - Úsek č. 2, pravý bře...'!$84:$84</definedName>
    <definedName function="false" hidden="true" localSheetId="2" name="_xlnm._FilterDatabase" vbProcedure="false">'U2 - Úsek č. 2, pravý bře...'!$C$84:$K$407</definedName>
    <definedName function="false" hidden="false" localSheetId="3" name="_xlnm.Print_Area" vbProcedure="false">'U3 - Úsek č. 3, levý břeh...'!$C$4:$J$39,'U3 - Úsek č. 3, levý břeh...'!$C$45:$J$66,'U3 - Úsek č. 3, levý břeh...'!$C$72:$K$203</definedName>
    <definedName function="false" hidden="false" localSheetId="3" name="_xlnm.Print_Titles" vbProcedure="false">'U3 - Úsek č. 3, levý břeh...'!$84:$84</definedName>
    <definedName function="false" hidden="true" localSheetId="3" name="_xlnm._FilterDatabase" vbProcedure="false">'U3 - Úsek č. 3, levý břeh...'!$C$84:$K$203</definedName>
    <definedName function="false" hidden="false" localSheetId="4" name="_xlnm.Print_Area" vbProcedure="false">'U4 - Úsek č. 4, levý břeh...'!$C$4:$J$39,'U4 - Úsek č. 4, levý břeh...'!$C$45:$J$66,'U4 - Úsek č. 4, levý břeh...'!$C$72:$K$272</definedName>
    <definedName function="false" hidden="false" localSheetId="4" name="_xlnm.Print_Titles" vbProcedure="false">'U4 - Úsek č. 4, levý břeh...'!$84:$84</definedName>
    <definedName function="false" hidden="true" localSheetId="4" name="_xlnm._FilterDatabase" vbProcedure="false">'U4 - Úsek č. 4, levý břeh...'!$C$84:$K$272</definedName>
    <definedName function="false" hidden="false" localSheetId="5" name="_xlnm.Print_Area" vbProcedure="false">'U5 - Úsek č. 5, levý břeh...'!$C$4:$J$39,'U5 - Úsek č. 5, levý břeh...'!$C$45:$J$66,'U5 - Úsek č. 5, levý břeh...'!$C$72:$K$229</definedName>
    <definedName function="false" hidden="false" localSheetId="5" name="_xlnm.Print_Titles" vbProcedure="false">'U5 - Úsek č. 5, levý břeh...'!$84:$84</definedName>
    <definedName function="false" hidden="true" localSheetId="5" name="_xlnm._FilterDatabase" vbProcedure="false">'U5 - Úsek č. 5, levý břeh...'!$C$84:$K$229</definedName>
    <definedName function="false" hidden="false" localSheetId="6" name="_xlnm.Print_Area" vbProcedure="false">'U6 - Úsek č. 6, levý břeh...'!$C$4:$J$39,'U6 - Úsek č. 6, levý břeh...'!$C$45:$J$65,'U6 - Úsek č. 6, levý břeh...'!$C$71:$K$241</definedName>
    <definedName function="false" hidden="false" localSheetId="6" name="_xlnm.Print_Titles" vbProcedure="false">'U6 - Úsek č. 6, levý břeh...'!$83:$83</definedName>
    <definedName function="false" hidden="true" localSheetId="6" name="_xlnm._FilterDatabase" vbProcedure="false">'U6 - Úsek č. 6, levý břeh...'!$C$83:$K$241</definedName>
    <definedName function="false" hidden="false" localSheetId="7" name="_xlnm.Print_Area" vbProcedure="false">'U7 - Úsek č. 7, pravý bře...'!$C$4:$J$39,'U7 - Úsek č. 7, pravý bře...'!$C$45:$J$66,'U7 - Úsek č. 7, pravý bře...'!$C$72:$K$217</definedName>
    <definedName function="false" hidden="false" localSheetId="7" name="_xlnm.Print_Titles" vbProcedure="false">'U7 - Úsek č. 7, pravý bře...'!$84:$84</definedName>
    <definedName function="false" hidden="true" localSheetId="7" name="_xlnm._FilterDatabase" vbProcedure="false">'U7 - Úsek č. 7, pravý bře...'!$C$84:$K$217</definedName>
    <definedName function="false" hidden="false" localSheetId="8" name="_xlnm.Print_Area" vbProcedure="false">'U8 - Úsek č. 8, levý břeh...'!$C$4:$J$39,'U8 - Úsek č. 8, levý břeh...'!$C$45:$J$65,'U8 - Úsek č. 8, levý břeh...'!$C$71:$K$187</definedName>
    <definedName function="false" hidden="false" localSheetId="8" name="_xlnm.Print_Titles" vbProcedure="false">'U8 - Úsek č. 8, levý břeh...'!$83:$83</definedName>
    <definedName function="false" hidden="true" localSheetId="8" name="_xlnm._FilterDatabase" vbProcedure="false">'U8 - Úsek č. 8, levý břeh...'!$C$83:$K$187</definedName>
    <definedName function="false" hidden="false" localSheetId="9" name="_xlnm.Print_Area" vbProcedure="false">'VON - Vedlejší a ostatní ...'!$C$4:$J$39,'VON - Vedlejší a ostatní ...'!$C$45:$J$61,'VON - Vedlejší a ostatní ...'!$C$67:$K$106</definedName>
    <definedName function="false" hidden="false" localSheetId="9" name="_xlnm.Print_Titles" vbProcedure="false">'VON - Vedlejší a ostatní ...'!$79:$79</definedName>
    <definedName function="false" hidden="true" localSheetId="9" name="_xlnm._FilterDatabase" vbProcedure="false">'VON - Vedlejší a ostatní ...'!$C$79:$K$106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<sst xmlns="http://schemas.openxmlformats.org/spreadsheetml/2006/main" count="14162" uniqueCount="1177">
  <si>
    <t xml:space="preserve">Export Komplet</t>
  </si>
  <si>
    <t xml:space="preserve">VZ</t>
  </si>
  <si>
    <t xml:space="preserve">2.0</t>
  </si>
  <si>
    <t xml:space="preserve">ZAMOK</t>
  </si>
  <si>
    <t xml:space="preserve">False</t>
  </si>
  <si>
    <t xml:space="preserve">{fecc0fce-0b7b-4935-85d8-fb6e06f8d69a}</t>
  </si>
  <si>
    <t xml:space="preserve">0,01</t>
  </si>
  <si>
    <t xml:space="preserve">21</t>
  </si>
  <si>
    <t xml:space="preserve">12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</si>
  <si>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</si>
  <si>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</si>
  <si>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</si>
  <si>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0,001</t>
  </si>
  <si>
    <t xml:space="preserve">Kód:</t>
  </si>
  <si>
    <t xml:space="preserve">nh_rozpocet</t>
  </si>
  <si>
    <t xml:space="preserve">Měnit lze pouze buňky se žlutým podbarvením!
1) v Rekapitulaci stavby vyplňte údaje o Účastníkovi (přenesou se do ostatních sestav i v jiných listech)
2) na vybraných listech vyplňte v sestavě Soupis prací ceny u položek</t>
  </si>
  <si>
    <t xml:space="preserve">Stavba:</t>
  </si>
  <si>
    <t xml:space="preserve">Oprava povodňových škod v obci Nové Heřminovy</t>
  </si>
  <si>
    <t xml:space="preserve">KSO:</t>
  </si>
  <si>
    <t xml:space="preserve">CC-CZ:</t>
  </si>
  <si>
    <t xml:space="preserve">Místo:</t>
  </si>
  <si>
    <t xml:space="preserve">Nové Heřminovy</t>
  </si>
  <si>
    <t xml:space="preserve">Datum:</t>
  </si>
  <si>
    <t xml:space="preserve">4. 3. 2025</t>
  </si>
  <si>
    <t xml:space="preserve">Zadavatel:</t>
  </si>
  <si>
    <t xml:space="preserve">IČ:</t>
  </si>
  <si>
    <t xml:space="preserve">70890021</t>
  </si>
  <si>
    <t xml:space="preserve">Povodí Odry, státní podnik </t>
  </si>
  <si>
    <t xml:space="preserve">DIČ:</t>
  </si>
  <si>
    <t xml:space="preserve">CZ70890021</t>
  </si>
  <si>
    <t xml:space="preserve">Účastník:</t>
  </si>
  <si>
    <t xml:space="preserve">Vyplň údaj</t>
  </si>
  <si>
    <t xml:space="preserve">Projektant:</t>
  </si>
  <si>
    <t xml:space="preserve">02247267</t>
  </si>
  <si>
    <t xml:space="preserve">Golik VH, s. r. o.</t>
  </si>
  <si>
    <t xml:space="preserve">CZ02247267</t>
  </si>
  <si>
    <t xml:space="preserve">True</t>
  </si>
  <si>
    <t xml:space="preserve">Zpracovatel:</t>
  </si>
  <si>
    <t xml:space="preserve"> </t>
  </si>
  <si>
    <t xml:space="preserve"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</si>
  <si>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</si>
  <si>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</si>
  <si>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</si>
  <si>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</si>
  <si>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</si>
  <si>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</si>
  <si>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</si>
  <si>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</si>
  <si>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</si>
  <si>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</si>
  <si>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</si>
  <si>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</si>
  <si>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</si>
  <si>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</si>
  <si>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</si>
  <si>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</si>
  <si>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</si>
  <si>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</si>
  <si>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</si>
  <si>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</si>
  <si>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</si>
  <si>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</si>
  <si>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</si>
  <si>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</si>
  <si>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</si>
  <si>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</si>
  <si>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
[CZK]</t>
  </si>
  <si>
    <t xml:space="preserve">DPH snížená přenesená
[CZK]</t>
  </si>
  <si>
    <t xml:space="preserve">Základna
DPH základní</t>
  </si>
  <si>
    <t xml:space="preserve">Základna
DPH snížená</t>
  </si>
  <si>
    <t xml:space="preserve">Základna
DPH zákl. přenesená</t>
  </si>
  <si>
    <t xml:space="preserve">Základna
DPH sníž. přenesená</t>
  </si>
  <si>
    <t xml:space="preserve">Základna
DPH nulová</t>
  </si>
  <si>
    <t xml:space="preserve">Náklady stavby celkem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</si>
  <si>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</si>
  <si>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</si>
  <si>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</si>
  <si>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</si>
  <si>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</si>
  <si>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/</t>
  </si>
  <si>
    <t xml:space="preserve">U1</t>
  </si>
  <si>
    <t xml:space="preserve">Úsek č. 1, levý břeh, km 0,004 – 0,058</t>
  </si>
  <si>
    <t xml:space="preserve">STA</t>
  </si>
  <si>
    <t xml:space="preserve">1</t>
  </si>
  <si>
    <t xml:space="preserve">{797b5231-2465-43fd-bade-f62fcbff8f92}</t>
  </si>
  <si>
    <t xml:space="preserve">2</t>
  </si>
  <si>
    <t xml:space="preserve">U2</t>
  </si>
  <si>
    <t xml:space="preserve">Úsek č. 2, pravý břeh, km 0,005 – 0,158</t>
  </si>
  <si>
    <t xml:space="preserve">{9d80c283-0a1f-4d26-b10d-5ea1c04439db}</t>
  </si>
  <si>
    <t xml:space="preserve">U3</t>
  </si>
  <si>
    <t xml:space="preserve">Úsek č. 3, levý břeh, km 0,416 – 0,474</t>
  </si>
  <si>
    <t xml:space="preserve">{88d8511e-1112-4c34-9923-8499b32435e6}</t>
  </si>
  <si>
    <t xml:space="preserve">U4</t>
  </si>
  <si>
    <t xml:space="preserve">Úsek č. 4, levý břeh, km 0,474 – 0,567</t>
  </si>
  <si>
    <t xml:space="preserve">{a225c3a7-45b8-495b-8c76-4795e9101a65}</t>
  </si>
  <si>
    <t xml:space="preserve">U5</t>
  </si>
  <si>
    <t xml:space="preserve">Úsek č. 5, levý břeh, km 1,092 – 1,310</t>
  </si>
  <si>
    <t xml:space="preserve">{2f30a327-5c1b-43ef-a5aa-577a0c9c59b1}</t>
  </si>
  <si>
    <t xml:space="preserve">U6</t>
  </si>
  <si>
    <t xml:space="preserve">Úsek č. 6, levý břeh, km 1,319 – 1,358</t>
  </si>
  <si>
    <t xml:space="preserve">{ba421298-a0a6-4f8e-8b47-1cbd61ff9472}</t>
  </si>
  <si>
    <t xml:space="preserve">U7</t>
  </si>
  <si>
    <t xml:space="preserve">Úsek č. 7, pravý břeh, km 1,319 – 1,341</t>
  </si>
  <si>
    <t xml:space="preserve">{4a307b6e-8210-459e-985b-16ec5cfcd4ce}</t>
  </si>
  <si>
    <t xml:space="preserve">U8</t>
  </si>
  <si>
    <t xml:space="preserve">Úsek č. 8, levý břeh, km 1,449 – 1,469</t>
  </si>
  <si>
    <t xml:space="preserve">{4db000fe-b9f3-4550-bfda-59118750d8a2}</t>
  </si>
  <si>
    <t xml:space="preserve">VON</t>
  </si>
  <si>
    <t xml:space="preserve">Vedlejší a ostatní náklady</t>
  </si>
  <si>
    <t xml:space="preserve">{b523fb3d-a971-4f3c-b3cd-1d412cf5e024}</t>
  </si>
  <si>
    <t xml:space="preserve">rzb_kam</t>
  </si>
  <si>
    <t xml:space="preserve">Rozebraný manenný zához</t>
  </si>
  <si>
    <t xml:space="preserve">m3</t>
  </si>
  <si>
    <t xml:space="preserve">199,99</t>
  </si>
  <si>
    <t xml:space="preserve">zahoz_z_rzb</t>
  </si>
  <si>
    <t xml:space="preserve">Zához z rozebraného kamene</t>
  </si>
  <si>
    <t xml:space="preserve">99,995</t>
  </si>
  <si>
    <t xml:space="preserve">KRYCÍ LIST SOUPISU PRACÍ</t>
  </si>
  <si>
    <t xml:space="preserve">vykop</t>
  </si>
  <si>
    <t xml:space="preserve">Výkop</t>
  </si>
  <si>
    <t xml:space="preserve">169,352</t>
  </si>
  <si>
    <t xml:space="preserve">odstr_drev</t>
  </si>
  <si>
    <t xml:space="preserve">Odstranění dřevní hmoty</t>
  </si>
  <si>
    <t xml:space="preserve">1,5</t>
  </si>
  <si>
    <t xml:space="preserve">nasyp</t>
  </si>
  <si>
    <t xml:space="preserve">Násyp</t>
  </si>
  <si>
    <t xml:space="preserve">14,72</t>
  </si>
  <si>
    <t xml:space="preserve">sejmuti</t>
  </si>
  <si>
    <t xml:space="preserve">Sejnutí humusu</t>
  </si>
  <si>
    <t xml:space="preserve">m2</t>
  </si>
  <si>
    <t xml:space="preserve">83</t>
  </si>
  <si>
    <t xml:space="preserve">Objekt:</t>
  </si>
  <si>
    <t xml:space="preserve">odst_ker</t>
  </si>
  <si>
    <t xml:space="preserve">Odstranění keřů</t>
  </si>
  <si>
    <t xml:space="preserve">32</t>
  </si>
  <si>
    <t xml:space="preserve">U1 - Úsek č. 1, levý břeh, km 0,004 – 0,058</t>
  </si>
  <si>
    <t xml:space="preserve">kac_do300</t>
  </si>
  <si>
    <t xml:space="preserve">Kácení do prům. 300 mm</t>
  </si>
  <si>
    <t xml:space="preserve">kus</t>
  </si>
  <si>
    <t xml:space="preserve">9</t>
  </si>
  <si>
    <t xml:space="preserve">odstr_naplv300</t>
  </si>
  <si>
    <t xml:space="preserve">Odtranění stromů a naplavených dřevin do pům. 300 mm</t>
  </si>
  <si>
    <t xml:space="preserve">11</t>
  </si>
  <si>
    <t xml:space="preserve">kac_do500</t>
  </si>
  <si>
    <t xml:space="preserve">Kácení do prům. 500 mm</t>
  </si>
  <si>
    <t xml:space="preserve">parez_do300</t>
  </si>
  <si>
    <t xml:space="preserve">Odstranění pařezů do prům. 300 mm</t>
  </si>
  <si>
    <t xml:space="preserve">parez_do500</t>
  </si>
  <si>
    <t xml:space="preserve">Odstranění pařezů do prům. 500 mm</t>
  </si>
  <si>
    <t xml:space="preserve">4</t>
  </si>
  <si>
    <t xml:space="preserve">REKAPITULACE ČLENĚNÍ SOUPISU PRACÍ</t>
  </si>
  <si>
    <t xml:space="preserve">Kód dílu - Popis</t>
  </si>
  <si>
    <t xml:space="preserve">Cena celkem [CZK]</t>
  </si>
  <si>
    <t xml:space="preserve">-1</t>
  </si>
  <si>
    <t xml:space="preserve">HSV - Práce a dodávky HSV</t>
  </si>
  <si>
    <t xml:space="preserve">    1 - Zemní práce</t>
  </si>
  <si>
    <t xml:space="preserve">    4 - Vodorovné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</si>
  <si>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</si>
  <si>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</si>
  <si>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</si>
  <si>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</si>
  <si>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</si>
  <si>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</si>
  <si>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</si>
  <si>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</si>
  <si>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</si>
  <si>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</si>
  <si>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</si>
  <si>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</si>
  <si>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</si>
  <si>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</si>
  <si>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</si>
  <si>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</si>
  <si>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</si>
  <si>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</si>
  <si>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</si>
  <si>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Zemní práce</t>
  </si>
  <si>
    <t xml:space="preserve">K</t>
  </si>
  <si>
    <t xml:space="preserve">111251201</t>
  </si>
  <si>
    <t xml:space="preserve">Odstranění křovin a stromů průměru kmene do 100 mm i s kořeny sklonu terénu přes 1:5 z celkové plochy do 100 m2 strojně</t>
  </si>
  <si>
    <t xml:space="preserve">CS ÚRS 2025 01</t>
  </si>
  <si>
    <t xml:space="preserve">-739626544</t>
  </si>
  <si>
    <t xml:space="preserve">PP</t>
  </si>
  <si>
    <t xml:space="preserve">Odstranění křovin a stromů s odstraněním kořenů strojně průměru kmene do 100 mm v rovině nebo ve svahu sklonu terénu přes 1:5, při celkové ploše do 100 m2</t>
  </si>
  <si>
    <t xml:space="preserve">Online PSC</t>
  </si>
  <si>
    <t xml:space="preserve">https://podminky.urs.cz/item/CS_URS_2025_01/111251201</t>
  </si>
  <si>
    <t xml:space="preserve">VV</t>
  </si>
  <si>
    <t xml:space="preserve">2*2 * 8 "ks - náhradní plocha za odstanění stromů do prům. 100 mm"</t>
  </si>
  <si>
    <t xml:space="preserve">112101101</t>
  </si>
  <si>
    <t xml:space="preserve">Odstranění stromů listnatých průměru kmene přes 100 do 300 mm</t>
  </si>
  <si>
    <t xml:space="preserve">1662953268</t>
  </si>
  <si>
    <t xml:space="preserve">Odstranění stromů s odřezáním kmene a s odvětvením listnatých, průměru kmene přes 100 do 300 mm</t>
  </si>
  <si>
    <t xml:space="preserve">https://podminky.urs.cz/item/CS_URS_2025_01/112101101</t>
  </si>
  <si>
    <t xml:space="preserve">6+3</t>
  </si>
  <si>
    <t xml:space="preserve">3</t>
  </si>
  <si>
    <t xml:space="preserve">112101102</t>
  </si>
  <si>
    <t xml:space="preserve">Odstranění stromů listnatých průměru kmene přes 300 do 500 mm</t>
  </si>
  <si>
    <t xml:space="preserve">800632228</t>
  </si>
  <si>
    <t xml:space="preserve">Odstranění stromů s odřezáním kmene a s odvětvením listnatých, průměru kmene přes 300 do 500 mm</t>
  </si>
  <si>
    <t xml:space="preserve">https://podminky.urs.cz/item/CS_URS_2025_01/112101102</t>
  </si>
  <si>
    <t xml:space="preserve">11210-R06</t>
  </si>
  <si>
    <t xml:space="preserve">Odstranění naplavených stromů a dřevin do průměru kmene do 300 mm</t>
  </si>
  <si>
    <t xml:space="preserve">-1612016185</t>
  </si>
  <si>
    <t xml:space="preserve">4+7</t>
  </si>
  <si>
    <t xml:space="preserve">5</t>
  </si>
  <si>
    <t xml:space="preserve">112155215</t>
  </si>
  <si>
    <t xml:space="preserve">Štěpkování solitérních stromků a větví průměru kmene do 300 mm s naložením</t>
  </si>
  <si>
    <t xml:space="preserve">-268060535</t>
  </si>
  <si>
    <t xml:space="preserve">Štěpkování s naložením na dopravní prostředek a odvozem do 20 km stromků a větví solitérů, průměru kmene do 300 mm</t>
  </si>
  <si>
    <t xml:space="preserve">https://podminky.urs.cz/item/CS_URS_2025_01/112155215</t>
  </si>
  <si>
    <t xml:space="preserve">Součet</t>
  </si>
  <si>
    <t xml:space="preserve">6</t>
  </si>
  <si>
    <t xml:space="preserve">112155221</t>
  </si>
  <si>
    <t xml:space="preserve">Štěpkování solitérních stromků a větví průměru kmene přes 300 do 500 mm s naložením</t>
  </si>
  <si>
    <t xml:space="preserve">567044407</t>
  </si>
  <si>
    <t xml:space="preserve">Štěpkování s naložením na dopravní prostředek a odvozem do 20 km stromků a větví solitérů, průměru kmene přes 300 do 500 mm</t>
  </si>
  <si>
    <t xml:space="preserve">https://podminky.urs.cz/item/CS_URS_2025_01/112155221</t>
  </si>
  <si>
    <t xml:space="preserve">7</t>
  </si>
  <si>
    <t xml:space="preserve">112155315</t>
  </si>
  <si>
    <t xml:space="preserve">Štěpkování keřového porostu hustého s naložením</t>
  </si>
  <si>
    <t xml:space="preserve">1033682671</t>
  </si>
  <si>
    <t xml:space="preserve">Štěpkování s naložením na dopravní prostředek a odvozem do 20 km keřového porostu hustého</t>
  </si>
  <si>
    <t xml:space="preserve">https://podminky.urs.cz/item/CS_URS_2025_01/112155315</t>
  </si>
  <si>
    <t xml:space="preserve">8</t>
  </si>
  <si>
    <t xml:space="preserve">112251101</t>
  </si>
  <si>
    <t xml:space="preserve">Odstranění pařezů průměru přes 100 do 300 mm</t>
  </si>
  <si>
    <t xml:space="preserve">505986704</t>
  </si>
  <si>
    <t xml:space="preserve">Odstranění pařezů strojně s jejich vykopáním nebo vytrháním průměru přes 100 do 300 mm</t>
  </si>
  <si>
    <t xml:space="preserve">https://podminky.urs.cz/item/CS_URS_2025_01/112251101</t>
  </si>
  <si>
    <t xml:space="preserve">112251102</t>
  </si>
  <si>
    <t xml:space="preserve">Odstranění pařezů průměru přes 300 do 500 mm</t>
  </si>
  <si>
    <t xml:space="preserve">-1595341718</t>
  </si>
  <si>
    <t xml:space="preserve">Odstranění pařezů strojně s jejich vykopáním nebo vytrháním průměru přes 300 do 500 mm</t>
  </si>
  <si>
    <t xml:space="preserve">https://podminky.urs.cz/item/CS_URS_2025_01/112251102</t>
  </si>
  <si>
    <t xml:space="preserve">3+1</t>
  </si>
  <si>
    <t xml:space="preserve">10</t>
  </si>
  <si>
    <t xml:space="preserve">114203104</t>
  </si>
  <si>
    <t xml:space="preserve">Rozebrání záhozů a rovnanin na sucho</t>
  </si>
  <si>
    <t xml:space="preserve">184578571</t>
  </si>
  <si>
    <t xml:space="preserve">Rozebrání dlažeb nebo záhozů s naložením na dopravní prostředek záhozů, rovnanin a soustřeďovacích staveb provedených na sucho</t>
  </si>
  <si>
    <t xml:space="preserve">https://podminky.urs.cz/item/CS_URS_2025_01/114203104</t>
  </si>
  <si>
    <t xml:space="preserve">Viz přílohu B.2.1, B.2.2, B.2.3 a B.2.4</t>
  </si>
  <si>
    <t xml:space="preserve">od mostu nad PF2</t>
  </si>
  <si>
    <t xml:space="preserve">šikmé zavázání pod mostem</t>
  </si>
  <si>
    <t xml:space="preserve">(2,5+0)"m2"*0,5*4"m"</t>
  </si>
  <si>
    <t xml:space="preserve">5,5 "m2"*4,6 "m"+1"m2"*5"m"+ 4,6"m2"*8"m"+(4,6+0)"m2"*0,5*7,5"m"</t>
  </si>
  <si>
    <t xml:space="preserve">od PF3 po konec úpravy</t>
  </si>
  <si>
    <t xml:space="preserve">(2,1+3,9)"m2"*0,5*16,3"m"+(3,9+4,8)"m2"*0,5*10"m"+4,8"m2"*3,8"m"</t>
  </si>
  <si>
    <t xml:space="preserve">114253301</t>
  </si>
  <si>
    <t xml:space="preserve">Třídění lomového kamene nebo betonových tvárnic podle druhu, velikosti nebo tvaru - strojně</t>
  </si>
  <si>
    <t xml:space="preserve">1089414503</t>
  </si>
  <si>
    <t xml:space="preserve">Třídění lomového kamene nebo betonových tvárnic strojně získaných při rozebrání dlažeb, záhozů, rovnanin a soustřeďovacích staveb podle druhu, velikosti nebo tvaru</t>
  </si>
  <si>
    <t xml:space="preserve">https://podminky.urs.cz/item/CS_URS_2025_01/114253301</t>
  </si>
  <si>
    <t xml:space="preserve">121151103</t>
  </si>
  <si>
    <t xml:space="preserve">Sejmutí ornice plochy do 100 m2 tl vrstvy do 200 mm strojně</t>
  </si>
  <si>
    <t xml:space="preserve">-1125580898</t>
  </si>
  <si>
    <t xml:space="preserve">Sejmutí ornice strojně při souvislé ploše do 100 m2, tl. vrstvy do 200 mm</t>
  </si>
  <si>
    <t xml:space="preserve">https://podminky.urs.cz/item/CS_URS_2025_01/121151103</t>
  </si>
  <si>
    <t xml:space="preserve">83 "m2"</t>
  </si>
  <si>
    <t xml:space="preserve">13</t>
  </si>
  <si>
    <t xml:space="preserve">124253101</t>
  </si>
  <si>
    <t xml:space="preserve">Vykopávky pro koryta vodotečí v hornině třídy těžitelnosti I skupiny 3 objem do 1000 m3 strojně</t>
  </si>
  <si>
    <t xml:space="preserve">1589578059</t>
  </si>
  <si>
    <t xml:space="preserve">Vykopávky pro koryta vodotečí strojně v hornině třídy těžitelnosti I skupiny 3 přes 100 do 1 000 m3</t>
  </si>
  <si>
    <t xml:space="preserve">https://podminky.urs.cz/item/CS_URS_2025_01/124253101</t>
  </si>
  <si>
    <t xml:space="preserve">"PF1*" (1,14+1,14)/2*0,5</t>
  </si>
  <si>
    <t xml:space="preserve">"PF1" (1,14+4,64)/2*15</t>
  </si>
  <si>
    <t xml:space="preserve">"PF2" (4,64+2,81)/2*16,1</t>
  </si>
  <si>
    <t xml:space="preserve">"PF3" (2,81+2,38)/2*15,9</t>
  </si>
  <si>
    <t xml:space="preserve">"PF4" (2,38+1,43)/2*10</t>
  </si>
  <si>
    <t xml:space="preserve">"PF5" (1,43+1,43)/2*2,1</t>
  </si>
  <si>
    <t xml:space="preserve">"PF5*" (1,43+0)/2*3</t>
  </si>
  <si>
    <t xml:space="preserve">0,60*vykop "60% nad hladinou"</t>
  </si>
  <si>
    <t xml:space="preserve">14</t>
  </si>
  <si>
    <t xml:space="preserve">127751111</t>
  </si>
  <si>
    <t xml:space="preserve">Vykopávky pod vodou v hornině třídy těžitelnosti I a II skupiny 1 až 4 tl vrstvy přes 0,5 m objem do 1000 m3 strojně</t>
  </si>
  <si>
    <t xml:space="preserve">2095739558</t>
  </si>
  <si>
    <t xml:space="preserve">Vykopávky pod vodou strojně na hloubku do 5 m pod projektem stanovenou hladinou vody v horninách třídy těžitelnosti I a II skupiny 1 až 4, průměrné tloušťky projektované vrstvy přes 0,50 m do 1 000 m3</t>
  </si>
  <si>
    <t xml:space="preserve">https://podminky.urs.cz/item/CS_URS_2025_01/127751111</t>
  </si>
  <si>
    <t xml:space="preserve">0,40*vykop "40% pod pracovní hladinou vody"</t>
  </si>
  <si>
    <t xml:space="preserve">15</t>
  </si>
  <si>
    <t xml:space="preserve">162201411</t>
  </si>
  <si>
    <t xml:space="preserve">Vodorovné přemístění kmenů stromů listnatých do 1 km D kmene přes 100 do 300 mm</t>
  </si>
  <si>
    <t xml:space="preserve">1695148271</t>
  </si>
  <si>
    <t xml:space="preserve">Vodorovné přemístění větví, kmenů nebo pařezů s naložením, složením a dopravou do 1000 m kmenů stromů listnatých, průměru přes 100 do 300 mm</t>
  </si>
  <si>
    <t xml:space="preserve">https://podminky.urs.cz/item/CS_URS_2025_01/162201411</t>
  </si>
  <si>
    <t xml:space="preserve">16</t>
  </si>
  <si>
    <t xml:space="preserve">162201412</t>
  </si>
  <si>
    <t xml:space="preserve">Vodorovné přemístění kmenů stromů listnatých do 1 km D kmene přes 300 do 500 mm</t>
  </si>
  <si>
    <t xml:space="preserve">-1079483607</t>
  </si>
  <si>
    <t xml:space="preserve">Vodorovné přemístění větví, kmenů nebo pařezů s naložením, složením a dopravou do 1000 m kmenů stromů listnatých, průměru přes 300 do 500 mm</t>
  </si>
  <si>
    <t xml:space="preserve">https://podminky.urs.cz/item/CS_URS_2025_01/162201412</t>
  </si>
  <si>
    <t xml:space="preserve">17</t>
  </si>
  <si>
    <t xml:space="preserve">162201421</t>
  </si>
  <si>
    <t xml:space="preserve">Vodorovné přemístění pařezů do 1 km D přes 100 do 300 mm</t>
  </si>
  <si>
    <t xml:space="preserve">-768463144</t>
  </si>
  <si>
    <t xml:space="preserve">Vodorovné přemístění větví, kmenů nebo pařezů s naložením, složením a dopravou do 1000 m pařezů kmenů, průměru přes 100 do 300 mm</t>
  </si>
  <si>
    <t xml:space="preserve">https://podminky.urs.cz/item/CS_URS_2025_01/162201421</t>
  </si>
  <si>
    <t xml:space="preserve">18</t>
  </si>
  <si>
    <t xml:space="preserve">162201422</t>
  </si>
  <si>
    <t xml:space="preserve">Vodorovné přemístění pařezů do 1 km D přes 300 do 500 mm</t>
  </si>
  <si>
    <t xml:space="preserve">1163694998</t>
  </si>
  <si>
    <t xml:space="preserve">Vodorovné přemístění větví, kmenů nebo pařezů s naložením, složením a dopravou do 1000 m pařezů kmenů, průměru přes 300 do 500 mm</t>
  </si>
  <si>
    <t xml:space="preserve">https://podminky.urs.cz/item/CS_URS_2025_01/162201422</t>
  </si>
  <si>
    <t xml:space="preserve">19</t>
  </si>
  <si>
    <t xml:space="preserve">162301951</t>
  </si>
  <si>
    <t xml:space="preserve">Příplatek k vodorovnému přemístění kmenů stromů listnatých D kmene přes 100 do 300 mm ZKD 1 km</t>
  </si>
  <si>
    <t xml:space="preserve">-1361509310</t>
  </si>
  <si>
    <t xml:space="preserve">Vodorovné přemístění větví, kmenů nebo pařezů s naložením, složením a dopravou Příplatek k cenám za každých dalších i započatých 1000 m přes 1000 m kmenů stromů listnatých, o průměru přes 100 do 300 mm</t>
  </si>
  <si>
    <t xml:space="preserve">https://podminky.urs.cz/item/CS_URS_2025_01/162301951</t>
  </si>
  <si>
    <t xml:space="preserve">kac_do300*19 "celkem do 20 km"</t>
  </si>
  <si>
    <t xml:space="preserve">odstr_naplv300*19</t>
  </si>
  <si>
    <t xml:space="preserve">20</t>
  </si>
  <si>
    <t xml:space="preserve">162301952</t>
  </si>
  <si>
    <t xml:space="preserve">Příplatek k vodorovnému přemístění kmenů stromů listnatých D kmene přes 300 do 500 mm ZKD 1 km</t>
  </si>
  <si>
    <t xml:space="preserve">1172093937</t>
  </si>
  <si>
    <t xml:space="preserve">Vodorovné přemístění větví, kmenů nebo pařezů s naložením, složením a dopravou Příplatek k cenám za každých dalších i započatých 1000 m přes 1000 m kmenů stromů listnatých, o průměru přes 300 do 500 mm</t>
  </si>
  <si>
    <t xml:space="preserve">https://podminky.urs.cz/item/CS_URS_2025_01/162301952</t>
  </si>
  <si>
    <t xml:space="preserve">kac_do500*19 "celkem do 20 km"</t>
  </si>
  <si>
    <t xml:space="preserve">162301971</t>
  </si>
  <si>
    <t xml:space="preserve">Příplatek k vodorovnému přemístění pařezů D přes 100 do 300 mm ZKD 1 km</t>
  </si>
  <si>
    <t xml:space="preserve">-123739944</t>
  </si>
  <si>
    <t xml:space="preserve">Vodorovné přemístění větví, kmenů nebo pařezů s naložením, složením a dopravou Příplatek k cenám za každých dalších i započatých 1000 m přes 1000 m pařezů kmenů, průměru přes 100 do 300 mm</t>
  </si>
  <si>
    <t xml:space="preserve">https://podminky.urs.cz/item/CS_URS_2025_01/162301971</t>
  </si>
  <si>
    <t xml:space="preserve">parez_do300*19 "celkem do 20 km"</t>
  </si>
  <si>
    <t xml:space="preserve">22</t>
  </si>
  <si>
    <t xml:space="preserve">162301972</t>
  </si>
  <si>
    <t xml:space="preserve">Příplatek k vodorovnému přemístění pařezů D přes 300 do 500 mm ZKD 1 km</t>
  </si>
  <si>
    <t xml:space="preserve">-478039548</t>
  </si>
  <si>
    <t xml:space="preserve">Vodorovné přemístění větví, kmenů nebo pařezů s naložením, složením a dopravou Příplatek k cenám za každých dalších i započatých 1000 m přes 1000 m pařezů kmenů, průměru přes 300 do 500 mm</t>
  </si>
  <si>
    <t xml:space="preserve">https://podminky.urs.cz/item/CS_URS_2025_01/162301972</t>
  </si>
  <si>
    <t xml:space="preserve">parez_do500*19 "celkem do 20 km"</t>
  </si>
  <si>
    <t xml:space="preserve">23</t>
  </si>
  <si>
    <t xml:space="preserve">162451106</t>
  </si>
  <si>
    <t xml:space="preserve">Vodorovné přemístění přes 1 500 do 2000 m výkopku/sypaniny z horniny třídy těžitelnosti I skupiny 1 až 3</t>
  </si>
  <si>
    <t xml:space="preserve">-1628603269</t>
  </si>
  <si>
    <t xml:space="preserve">Vodorovné přemístění výkopku nebo sypaniny po suchu na obvyklém dopravním prostředku, bez naložení výkopku, avšak se složením bez rozhrnutí z horniny třídy těžitelnosti I skupiny 1 až 3 na vzdálenost přes 1 500 do 2 000 m</t>
  </si>
  <si>
    <t xml:space="preserve">https://podminky.urs.cz/item/CS_URS_2025_01/162451106</t>
  </si>
  <si>
    <t xml:space="preserve">0,20*sejmuti "přemístění na MD"</t>
  </si>
  <si>
    <t xml:space="preserve">vykop "přemístění na MD"</t>
  </si>
  <si>
    <t xml:space="preserve">24</t>
  </si>
  <si>
    <t xml:space="preserve">162351143</t>
  </si>
  <si>
    <t xml:space="preserve">Vodorovné přemístění přes 50 do 500 m výkopku/sypaniny z horniny třídy těžitelnosti III skupiny 6 a 7</t>
  </si>
  <si>
    <t xml:space="preserve">1347508721</t>
  </si>
  <si>
    <t xml:space="preserve">Vodorovné přemístění výkopku nebo sypaniny po suchu na obvyklém dopravním prostředku, bez naložení výkopku, avšak se složením bez rozhrnutí z horniny třídy těžitelnosti III skupiny 6 a 7 na vzdálenost přes 50 do 500 m</t>
  </si>
  <si>
    <t xml:space="preserve">https://podminky.urs.cz/item/CS_URS_2025_01/162351143</t>
  </si>
  <si>
    <t xml:space="preserve">rzb_kam "přemístění rozebraného záhozu ma MD"</t>
  </si>
  <si>
    <t xml:space="preserve">25</t>
  </si>
  <si>
    <t xml:space="preserve">167151111</t>
  </si>
  <si>
    <t xml:space="preserve">Nakládání výkopku z hornin třídy těžitelnosti I skupiny 1 až 3 přes 100 m3</t>
  </si>
  <si>
    <t xml:space="preserve">-813581931</t>
  </si>
  <si>
    <t xml:space="preserve">Nakládání, skládání a překládání neulehlého výkopku nebo sypaniny strojně nakládání, množství přes 100 m3, z hornin třídy těžitelnosti I, skupiny 1 až 3</t>
  </si>
  <si>
    <t xml:space="preserve">https://podminky.urs.cz/item/CS_URS_2025_01/167151111</t>
  </si>
  <si>
    <t xml:space="preserve">nasyp "naložení na MD"</t>
  </si>
  <si>
    <t xml:space="preserve">26</t>
  </si>
  <si>
    <t xml:space="preserve">171151131</t>
  </si>
  <si>
    <t xml:space="preserve">Uložení sypaniny z hornin nesoudržných a soudržných střídavě do násypů zhutněných strojně</t>
  </si>
  <si>
    <t xml:space="preserve">169728549</t>
  </si>
  <si>
    <t xml:space="preserve">Uložení sypanin do násypů strojně s rozprostřením sypaniny ve vrstvách a s hrubým urovnáním zhutněných z hornin nesoudržných a soudržných střídavě ukládaných</t>
  </si>
  <si>
    <t xml:space="preserve">https://podminky.urs.cz/item/CS_URS_2025_01/171151131</t>
  </si>
  <si>
    <t xml:space="preserve">0,1"m2"*13,6"m"+(0,1+0,5)"m2"*0,5*16,0"m"+(0,5+0,6)"m2"*0,5*10"m"+0,6"m2"*5,1"m"</t>
  </si>
  <si>
    <t xml:space="preserve">27</t>
  </si>
  <si>
    <t xml:space="preserve">171251201</t>
  </si>
  <si>
    <t xml:space="preserve">Uložení sypaniny na skládky nebo meziskládky</t>
  </si>
  <si>
    <t xml:space="preserve">-844436161</t>
  </si>
  <si>
    <t xml:space="preserve">Uložení sypaniny na skládky nebo meziskládky bez hutnění s upravením uložené sypaniny do předepsaného tvaru</t>
  </si>
  <si>
    <t xml:space="preserve">https://podminky.urs.cz/item/CS_URS_2025_01/171251201</t>
  </si>
  <si>
    <t xml:space="preserve">0,20*sejmuti "uložení na MD"</t>
  </si>
  <si>
    <t xml:space="preserve">vykop "uložení na MD"</t>
  </si>
  <si>
    <t xml:space="preserve">28</t>
  </si>
  <si>
    <t xml:space="preserve">174251201</t>
  </si>
  <si>
    <t xml:space="preserve">Zásyp jam po pařezech D pařezů do 300 mm strojně</t>
  </si>
  <si>
    <t xml:space="preserve">-171595557</t>
  </si>
  <si>
    <t xml:space="preserve">Zásyp jam po pařezech strojně výkopkem z horniny získané při dobývání pařezů s hrubým urovnáním povrchu zasypávky průměru pařezu přes 100 do 300 mm</t>
  </si>
  <si>
    <t xml:space="preserve">https://podminky.urs.cz/item/CS_URS_2025_01/174251201</t>
  </si>
  <si>
    <t xml:space="preserve">29</t>
  </si>
  <si>
    <t xml:space="preserve">174251202</t>
  </si>
  <si>
    <t xml:space="preserve">Zásyp jam po pařezech D pařezů přes 300 do 500 mm strojně</t>
  </si>
  <si>
    <t xml:space="preserve">-981777658</t>
  </si>
  <si>
    <t xml:space="preserve">Zásyp jam po pařezech strojně výkopkem z horniny získané při dobývání pařezů s hrubým urovnáním povrchu zasypávky průměru pařezu přes 300 do 500 mm</t>
  </si>
  <si>
    <t xml:space="preserve">https://podminky.urs.cz/item/CS_URS_2025_01/174251202</t>
  </si>
  <si>
    <t xml:space="preserve">30</t>
  </si>
  <si>
    <t xml:space="preserve">17-R01</t>
  </si>
  <si>
    <t xml:space="preserve">Poplatek za uložení rozdrcené dřevní hmoty na řízenou skládku</t>
  </si>
  <si>
    <t xml:space="preserve">t</t>
  </si>
  <si>
    <t xml:space="preserve">1956741033</t>
  </si>
  <si>
    <t xml:space="preserve">odst_ker*0,015</t>
  </si>
  <si>
    <t xml:space="preserve">kac_do300*0,150</t>
  </si>
  <si>
    <t xml:space="preserve">odstr_naplv300*0,150</t>
  </si>
  <si>
    <t xml:space="preserve">kac_do500*0,200</t>
  </si>
  <si>
    <t xml:space="preserve">31</t>
  </si>
  <si>
    <t xml:space="preserve">17-R02</t>
  </si>
  <si>
    <t xml:space="preserve">Poplatek za uložení pařezů do pům. 300 mm na řízenou skládku</t>
  </si>
  <si>
    <t xml:space="preserve">824149674</t>
  </si>
  <si>
    <t xml:space="preserve">17-R03</t>
  </si>
  <si>
    <t xml:space="preserve">Poplatek za uložení pařezů do pům. 500 mm na řízenou skládku</t>
  </si>
  <si>
    <t xml:space="preserve">434146861</t>
  </si>
  <si>
    <t xml:space="preserve">33</t>
  </si>
  <si>
    <t xml:space="preserve">182151111</t>
  </si>
  <si>
    <t xml:space="preserve">Svahování v zářezech v hornině třídy těžitelnosti I skupiny 1 až 3 strojně</t>
  </si>
  <si>
    <t xml:space="preserve">-580526422</t>
  </si>
  <si>
    <t xml:space="preserve">Svahování trvalých svahů do projektovaných profilů strojně s potřebným přemístěním výkopku při svahování v zářezech v hornině třídy těžitelnosti I, skupiny 1 až 3</t>
  </si>
  <si>
    <t xml:space="preserve">https://podminky.urs.cz/item/CS_URS_2025_01/182151111</t>
  </si>
  <si>
    <t xml:space="preserve">2,1"m" *48 "m"</t>
  </si>
  <si>
    <t xml:space="preserve">Vodorovné konstrukce</t>
  </si>
  <si>
    <t xml:space="preserve">34</t>
  </si>
  <si>
    <t xml:space="preserve">462512270</t>
  </si>
  <si>
    <t xml:space="preserve">Zához z lomového kamene s proštěrkováním z terénu hmotnost do 200 kg</t>
  </si>
  <si>
    <t xml:space="preserve">-1519188073</t>
  </si>
  <si>
    <t xml:space="preserve">Zához z lomového kamene neupraveného záhozového s proštěrkováním z terénu, hmotnosti jednotlivých kamenů do 200 kg</t>
  </si>
  <si>
    <t xml:space="preserve">https://podminky.urs.cz/item/CS_URS_2025_01/462512270</t>
  </si>
  <si>
    <t xml:space="preserve">P</t>
  </si>
  <si>
    <t xml:space="preserve">Poznámka k položce:
Použije se nový nakupovaný kámen.
Kamenný zához 80 / 200 kg s vyklínováním, proštěrkováním DK 16/32 v celém objemu záhozu a urovnáním líce. Pro poštěrkování lze na základě souhlasu TDI použít místní materiál.</t>
  </si>
  <si>
    <t xml:space="preserve">1,83"m2"*0,75"m"+(1,83+2,46)"m2"*0,5"m"*15,4"m"+(2,46+0)"m2"*0,5*2,75"m"</t>
  </si>
  <si>
    <t xml:space="preserve">35</t>
  </si>
  <si>
    <t xml:space="preserve">462512370</t>
  </si>
  <si>
    <t xml:space="preserve">Zához z lomového kamene s proštěrkováním z terénu hmotnost přes 200 do 500 kg</t>
  </si>
  <si>
    <t xml:space="preserve">-1963630454</t>
  </si>
  <si>
    <t xml:space="preserve">Zához z lomového kamene neupraveného záhozového s proštěrkováním z terénu, hmotnosti jednotlivých kamenů přes 200 do 500 kg</t>
  </si>
  <si>
    <t xml:space="preserve">https://podminky.urs.cz/item/CS_URS_2025_01/462512370</t>
  </si>
  <si>
    <t xml:space="preserve">Poznámka k položce:
Použije se nový nakupovaný kámen.
Kamenný zához 200 / 500 kg s proštěrkováním DK 16/32 v celém objemu záhozu a urovnáním líce. Zához bude nad úrovní hladiny v toku vyklínován. Pro poštěrkování lze na základě souhlasu TDI použít místní materiál.</t>
  </si>
  <si>
    <t xml:space="preserve">"PF1*" (6,12+6,12)/2*0,5</t>
  </si>
  <si>
    <t xml:space="preserve">"PF1" (6,12+5,62)/2*15</t>
  </si>
  <si>
    <t xml:space="preserve">"PF2" (5,62+4,38)/2*16,1</t>
  </si>
  <si>
    <t xml:space="preserve">"PF3" (4,38+5,81)/2*15,9</t>
  </si>
  <si>
    <t xml:space="preserve">"PF4" (5,81+4,68)/2*10</t>
  </si>
  <si>
    <t xml:space="preserve">"PF5" (4,68+4,68)/2*2,1</t>
  </si>
  <si>
    <t xml:space="preserve">"PF5*" (4,68+0)/2*3</t>
  </si>
  <si>
    <t xml:space="preserve">Mezisoučet</t>
  </si>
  <si>
    <t xml:space="preserve">Opevnění pro případné provizorní ukončení opevnění pod mostem</t>
  </si>
  <si>
    <t xml:space="preserve">(3+0)"m2"*0,5*4"m"</t>
  </si>
  <si>
    <t xml:space="preserve">-zahoz_z_rzb "odpočet záhozu provedeného z rozebraného kamene"</t>
  </si>
  <si>
    <t xml:space="preserve">36</t>
  </si>
  <si>
    <t xml:space="preserve">46251-R01</t>
  </si>
  <si>
    <t xml:space="preserve">Zához z rozebrného kamene s proštěrkováním z terénu hmotnost přes 200 do 500 kg</t>
  </si>
  <si>
    <t xml:space="preserve">-577491264</t>
  </si>
  <si>
    <t xml:space="preserve">Zához z rozebraného kamene neupraveného záhozového s proštěrkováním z terénu, hmotnosti jednotlivých kamenů přes 200 do 500 kg</t>
  </si>
  <si>
    <t xml:space="preserve">Poznámka k položce:
Použije se původní rozebraný kámen.
Využití stávajícího kamenného záhozu 200 / 500 kg s proštěrkováním DK 16/32 v celém objemu záhozu a urovnáním líce. Zához bude nad úrovní hladiny v toku vyklínován. Pro poštěrkování lze na základě souhlasu TDI použít místní materiál.</t>
  </si>
  <si>
    <t xml:space="preserve">rzb_kam*0,50 "50% kámen pro opětovné použití"</t>
  </si>
  <si>
    <t xml:space="preserve">37</t>
  </si>
  <si>
    <t xml:space="preserve">462519002</t>
  </si>
  <si>
    <t xml:space="preserve">Příplatek za urovnání ploch záhozu z lomového kamene hmotnost do 200 kg</t>
  </si>
  <si>
    <t xml:space="preserve">-247083816</t>
  </si>
  <si>
    <t xml:space="preserve">Zához z lomového kamene neupraveného záhozového Příplatek k cenám za urovnání viditelných ploch záhozu z kamene, hmotnosti jednotlivých kamenů do 200 kg</t>
  </si>
  <si>
    <t xml:space="preserve">https://podminky.urs.cz/item/CS_URS_2025_01/462519002</t>
  </si>
  <si>
    <t xml:space="preserve">4,0*18</t>
  </si>
  <si>
    <t xml:space="preserve">38</t>
  </si>
  <si>
    <t xml:space="preserve">462519003</t>
  </si>
  <si>
    <t xml:space="preserve">Příplatek za urovnání ploch záhozu z lomového kamene hmotnost přes 200 do 500 kg</t>
  </si>
  <si>
    <t xml:space="preserve">-304734139</t>
  </si>
  <si>
    <t xml:space="preserve">Zához z lomového kamene neupraveného záhozového Příplatek k cenám za urovnání viditelných ploch záhozu z kamene, hmotnosti jednotlivých kamenů přes 200 do 500 kg</t>
  </si>
  <si>
    <t xml:space="preserve">https://podminky.urs.cz/item/CS_URS_2025_01/462519003</t>
  </si>
  <si>
    <t xml:space="preserve">(3,7+5,2)/2 * 60</t>
  </si>
  <si>
    <t xml:space="preserve">3,8*17,8</t>
  </si>
  <si>
    <t xml:space="preserve">Ostatní konstrukce a práce, bourání</t>
  </si>
  <si>
    <t xml:space="preserve">39</t>
  </si>
  <si>
    <t xml:space="preserve">96606-R01</t>
  </si>
  <si>
    <t xml:space="preserve">Odstranění dřevní hmoty s naložením a odvozen do 20 km</t>
  </si>
  <si>
    <t xml:space="preserve">69841827</t>
  </si>
  <si>
    <t xml:space="preserve">1,5 "m3"</t>
  </si>
  <si>
    <t xml:space="preserve">997</t>
  </si>
  <si>
    <t xml:space="preserve">Doprava suti a vybouraných hmot</t>
  </si>
  <si>
    <t xml:space="preserve">40</t>
  </si>
  <si>
    <t xml:space="preserve">997013811</t>
  </si>
  <si>
    <t xml:space="preserve">Poplatek za uložení na skládce (skládkovné) stavebního odpadu dřevěného kód odpadu 17 02 01</t>
  </si>
  <si>
    <t xml:space="preserve">485918360</t>
  </si>
  <si>
    <t xml:space="preserve">Poplatek za uložení stavebního odpadu na skládce (skládkovné) dřevěného zatříděného do Katalogu odpadů pod kódem 17 02 01</t>
  </si>
  <si>
    <t xml:space="preserve">https://podminky.urs.cz/item/CS_URS_2025_01/997013811</t>
  </si>
  <si>
    <t xml:space="preserve">odstr_drev*0,65</t>
  </si>
  <si>
    <t xml:space="preserve">41</t>
  </si>
  <si>
    <t xml:space="preserve">997321511</t>
  </si>
  <si>
    <t xml:space="preserve">Vodorovná doprava suti a vybouraných hmot po suchu do 1 km</t>
  </si>
  <si>
    <t xml:space="preserve">2109094433</t>
  </si>
  <si>
    <t xml:space="preserve">Vodorovná doprava suti a vybouraných hmot bez naložení, s vyložením a hrubým urovnáním po suchu, na vzdálenost do 1 km</t>
  </si>
  <si>
    <t xml:space="preserve">https://podminky.urs.cz/item/CS_URS_2025_01/997321511</t>
  </si>
  <si>
    <t xml:space="preserve">rzb_kam*0,50*2,434 "50% nepoužitý kámen - přemístění a ponechání na MD"</t>
  </si>
  <si>
    <t xml:space="preserve">42</t>
  </si>
  <si>
    <t xml:space="preserve">997321519</t>
  </si>
  <si>
    <t xml:space="preserve">Příplatek ZKD 1 km vodorovné dopravy suti a vybouraných hmot po suchu</t>
  </si>
  <si>
    <t xml:space="preserve">584428193</t>
  </si>
  <si>
    <t xml:space="preserve">Vodorovná doprava suti a vybouraných hmot bez naložení, s vyložením a hrubým urovnáním po suchu, na vzdálenost Příplatek k cenám za každý další započatý 1 km přes 1 km</t>
  </si>
  <si>
    <t xml:space="preserve">https://podminky.urs.cz/item/CS_URS_2025_01/997321519</t>
  </si>
  <si>
    <t xml:space="preserve">rzb_kam*0,50*2,434*1 "celkem do 2 km"</t>
  </si>
  <si>
    <t xml:space="preserve">43</t>
  </si>
  <si>
    <t xml:space="preserve">997321611</t>
  </si>
  <si>
    <t xml:space="preserve">Nakládání nebo překládání suti a vybouraných hmot</t>
  </si>
  <si>
    <t xml:space="preserve">-1743047400</t>
  </si>
  <si>
    <t xml:space="preserve">Vodorovná doprava suti a vybouraných hmot bez naložení, s vyložením a hrubým urovnáním nakládání nebo překládání na dopravní prostředek při vodorovné dopravě suti a vybouraných hmot</t>
  </si>
  <si>
    <t xml:space="preserve">https://podminky.urs.cz/item/CS_URS_2025_01/997321611</t>
  </si>
  <si>
    <t xml:space="preserve">rzb_kam*0,50*2,434 "50% kamene nevhodného pro opětovné použití"</t>
  </si>
  <si>
    <t xml:space="preserve">998</t>
  </si>
  <si>
    <t xml:space="preserve">Přesun hmot</t>
  </si>
  <si>
    <t xml:space="preserve">44</t>
  </si>
  <si>
    <t xml:space="preserve">998332011</t>
  </si>
  <si>
    <t xml:space="preserve">Přesun hmot pro úpravy vodních toků a kanály</t>
  </si>
  <si>
    <t xml:space="preserve">-323202538</t>
  </si>
  <si>
    <t xml:space="preserve">Přesun hmot pro úpravy vodních toků a kanály, hráze rybníků apod. dopravní vzdálenost do 500 m</t>
  </si>
  <si>
    <t xml:space="preserve">https://podminky.urs.cz/item/CS_URS_2025_01/998332011</t>
  </si>
  <si>
    <t xml:space="preserve">429,734</t>
  </si>
  <si>
    <t xml:space="preserve">466,968</t>
  </si>
  <si>
    <t xml:space="preserve">268,165</t>
  </si>
  <si>
    <t xml:space="preserve">233,484</t>
  </si>
  <si>
    <t xml:space="preserve">144</t>
  </si>
  <si>
    <t xml:space="preserve">U2 - Úsek č. 2, pravý břeh, km 0,005 – 0,158</t>
  </si>
  <si>
    <t xml:space="preserve">48</t>
  </si>
  <si>
    <t xml:space="preserve">odstr_naplv500</t>
  </si>
  <si>
    <t xml:space="preserve">Odtranění stromů a naplavených dřevin do pům. 500 mm</t>
  </si>
  <si>
    <t xml:space="preserve">odstr_naplv700</t>
  </si>
  <si>
    <t xml:space="preserve">Odtranění stromů a naplavených dřevin do pům. 700 mm</t>
  </si>
  <si>
    <t xml:space="preserve">parez_do700</t>
  </si>
  <si>
    <t xml:space="preserve">Odstranění pařezů do prům. 700 mm</t>
  </si>
  <si>
    <t xml:space="preserve">parez_do1100</t>
  </si>
  <si>
    <t xml:space="preserve">Odstranění pařezů do prům. 1100 mm</t>
  </si>
  <si>
    <t xml:space="preserve">111251202</t>
  </si>
  <si>
    <t xml:space="preserve">Odstranění křovin a stromů průměru kmene do 100 mm i s kořeny sklonu terénu přes 1:5 z celkové plochy přes 100 do 500 m2 strojně</t>
  </si>
  <si>
    <t xml:space="preserve">2105184559</t>
  </si>
  <si>
    <t xml:space="preserve">Odstranění křovin a stromů s odstraněním kořenů strojně průměru kmene do 100 mm v rovině nebo ve svahu sklonu terénu přes 1:5, při celkové ploše přes 100 do 500 m2</t>
  </si>
  <si>
    <t xml:space="preserve">https://podminky.urs.cz/item/CS_URS_2025_01/111251202</t>
  </si>
  <si>
    <t xml:space="preserve">2*2*36 "náhradní plocha za odstanění stromů do prům. 100 mm"</t>
  </si>
  <si>
    <t xml:space="preserve">-1071481587</t>
  </si>
  <si>
    <t xml:space="preserve">16+2</t>
  </si>
  <si>
    <t xml:space="preserve">832991485</t>
  </si>
  <si>
    <t xml:space="preserve">Odstranění naplavených stromů a dřevin do průměru kmene přes 100 do 300 mm</t>
  </si>
  <si>
    <t xml:space="preserve">-1555467853</t>
  </si>
  <si>
    <t xml:space="preserve">16+24+8</t>
  </si>
  <si>
    <t xml:space="preserve">11210-R07</t>
  </si>
  <si>
    <t xml:space="preserve">Odstranění naplavených stromů a dřevin průměru kmene přes 300 do 500 mm</t>
  </si>
  <si>
    <t xml:space="preserve">218317044</t>
  </si>
  <si>
    <t xml:space="preserve">11210-R08</t>
  </si>
  <si>
    <t xml:space="preserve">Odstranění naplavených stromů a dřevin průměru kmene přes 500 do 700 mm</t>
  </si>
  <si>
    <t xml:space="preserve">666550892</t>
  </si>
  <si>
    <t xml:space="preserve">-1646547457</t>
  </si>
  <si>
    <t xml:space="preserve">1331374190</t>
  </si>
  <si>
    <t xml:space="preserve">112155225</t>
  </si>
  <si>
    <t xml:space="preserve">Štěpkování solitérních stromků a větví průměru kmene přes 500 do 700 mm s naložením</t>
  </si>
  <si>
    <t xml:space="preserve">-1835816579</t>
  </si>
  <si>
    <t xml:space="preserve">Štěpkování s naložením na dopravní prostředek a odvozem do 20 km stromků a větví solitérů, průměru kmene přes 500 do 700 mm</t>
  </si>
  <si>
    <t xml:space="preserve">https://podminky.urs.cz/item/CS_URS_2025_01/112155225</t>
  </si>
  <si>
    <t xml:space="preserve">-908599188</t>
  </si>
  <si>
    <t xml:space="preserve">964266330</t>
  </si>
  <si>
    <t xml:space="preserve">16+1</t>
  </si>
  <si>
    <t xml:space="preserve">1657143158</t>
  </si>
  <si>
    <t xml:space="preserve">1+1</t>
  </si>
  <si>
    <t xml:space="preserve">112251103</t>
  </si>
  <si>
    <t xml:space="preserve">Odstranění pařezů průměru přes 500 do 700 mm</t>
  </si>
  <si>
    <t xml:space="preserve">-1487900380</t>
  </si>
  <si>
    <t xml:space="preserve">Odstranění pařezů strojně s jejich vykopáním nebo vytrháním průměru přes 500 do 700 mm</t>
  </si>
  <si>
    <t xml:space="preserve">https://podminky.urs.cz/item/CS_URS_2025_01/112251103</t>
  </si>
  <si>
    <t xml:space="preserve">112251105</t>
  </si>
  <si>
    <t xml:space="preserve">Odstranění pařezů průměru přes 900 do 1100 mm</t>
  </si>
  <si>
    <t xml:space="preserve">-1928039563</t>
  </si>
  <si>
    <t xml:space="preserve">Odstranění pařezů strojně s jejich vykopáním nebo vytrháním průměru přes 900 do 1100 mm</t>
  </si>
  <si>
    <t xml:space="preserve">https://podminky.urs.cz/item/CS_URS_2025_01/112251105</t>
  </si>
  <si>
    <t xml:space="preserve">(3+0)"m2"*0,5*4,5"m"</t>
  </si>
  <si>
    <t xml:space="preserve">Od mostu nad PF2</t>
  </si>
  <si>
    <t xml:space="preserve">4"m2"*1,2"m"+(4+2,8)"m2"*0,5*9,3"m"+2,8"m2"*6,9"m"+(2,8+0)"m2"*0,5*3,2"m"</t>
  </si>
  <si>
    <t xml:space="preserve">pod PF4 po konec úpravy</t>
  </si>
  <si>
    <t xml:space="preserve">"PF4**" (0+4,23)/2*3,1</t>
  </si>
  <si>
    <t xml:space="preserve">"PF4*" (4,23+4,23)/2*2,8</t>
  </si>
  <si>
    <t xml:space="preserve">"PF4" (4,23+4,15)/2*10</t>
  </si>
  <si>
    <t xml:space="preserve">"PF5" (4,15+4,16)/2*20</t>
  </si>
  <si>
    <t xml:space="preserve">"PF6" (4,16+2,77)/2*20,6</t>
  </si>
  <si>
    <t xml:space="preserve">"PF7" (2,77+4,65)/2*22</t>
  </si>
  <si>
    <t xml:space="preserve">"PF8" (4,65+4,65)/2*20,4</t>
  </si>
  <si>
    <t xml:space="preserve">"PF8*" (4,65+2,9)/2*1,7</t>
  </si>
  <si>
    <t xml:space="preserve">"PF9" (2,9+0)/2*1,6</t>
  </si>
  <si>
    <t xml:space="preserve">-130116734</t>
  </si>
  <si>
    <t xml:space="preserve">"PF4**" (0+0,91)/2*3</t>
  </si>
  <si>
    <t xml:space="preserve">"PF4*" (0,91+0,91)/2*2,9</t>
  </si>
  <si>
    <t xml:space="preserve">"PF4" (0,91+0,26)/2*10</t>
  </si>
  <si>
    <t xml:space="preserve">"PF5" (0,26+1,63)/2*20</t>
  </si>
  <si>
    <t xml:space="preserve">"PF6" (1,63+1,61)/2*20,6</t>
  </si>
  <si>
    <t xml:space="preserve">"PF7" (1,61+1,59)/2*21,9</t>
  </si>
  <si>
    <t xml:space="preserve">"PF8" (1,59+4,11)/2*22</t>
  </si>
  <si>
    <t xml:space="preserve">"PF9" (4,11+3,18)/2*20,9</t>
  </si>
  <si>
    <t xml:space="preserve">"PF10" (3,18+3,18)/2*10,1</t>
  </si>
  <si>
    <t xml:space="preserve">-1564108416</t>
  </si>
  <si>
    <t xml:space="preserve">-491382801</t>
  </si>
  <si>
    <t xml:space="preserve">162201413</t>
  </si>
  <si>
    <t xml:space="preserve">Vodorovné přemístění kmenů stromů listnatých do 1 km D kmene přes 500 do 700 mm</t>
  </si>
  <si>
    <t xml:space="preserve">865622701</t>
  </si>
  <si>
    <t xml:space="preserve">Vodorovné přemístění větví, kmenů nebo pařezů s naložením, složením a dopravou do 1000 m kmenů stromů listnatých, průměru přes 500 do 700 mm</t>
  </si>
  <si>
    <t xml:space="preserve">https://podminky.urs.cz/item/CS_URS_2025_01/162201413</t>
  </si>
  <si>
    <t xml:space="preserve">927883302</t>
  </si>
  <si>
    <t xml:space="preserve">944198085</t>
  </si>
  <si>
    <t xml:space="preserve">162201423</t>
  </si>
  <si>
    <t xml:space="preserve">Vodorovné přemístění pařezů do 1 km D přes 500 do 700 mm</t>
  </si>
  <si>
    <t xml:space="preserve">-1546443943</t>
  </si>
  <si>
    <t xml:space="preserve">Vodorovné přemístění větví, kmenů nebo pařezů s naložením, složením a dopravou do 1000 m pařezů kmenů, průměru přes 500 do 700 mm</t>
  </si>
  <si>
    <t xml:space="preserve">https://podminky.urs.cz/item/CS_URS_2025_01/162201423</t>
  </si>
  <si>
    <t xml:space="preserve">162201520</t>
  </si>
  <si>
    <t xml:space="preserve">Vodorovné přemístění pařezů do 1 km D přes 900 do 1100 mm</t>
  </si>
  <si>
    <t xml:space="preserve">-890061322</t>
  </si>
  <si>
    <t xml:space="preserve">Vodorovné přemístění větví, kmenů nebo pařezů s naložením, složením a dopravou do 1000 m pařezů kmenů, průměru přes 900 do 1100 mm</t>
  </si>
  <si>
    <t xml:space="preserve">https://podminky.urs.cz/item/CS_URS_2025_01/162201520</t>
  </si>
  <si>
    <t xml:space="preserve">-804875914</t>
  </si>
  <si>
    <t xml:space="preserve">-147416406</t>
  </si>
  <si>
    <t xml:space="preserve">odstr_naplv700*19</t>
  </si>
  <si>
    <t xml:space="preserve">162301953</t>
  </si>
  <si>
    <t xml:space="preserve">Příplatek k vodorovnému přemístění kmenů stromů listnatých D kmene přes 500 do 700 mm ZKD 1 km</t>
  </si>
  <si>
    <t xml:space="preserve">-2090191486</t>
  </si>
  <si>
    <t xml:space="preserve">Vodorovné přemístění větví, kmenů nebo pařezů s naložením, složením a dopravou Příplatek k cenám za každých dalších i započatých 1000 m přes 1000 m kmenů stromů listnatých, o průměru přes 500 do 700 mm</t>
  </si>
  <si>
    <t xml:space="preserve">https://podminky.urs.cz/item/CS_URS_2025_01/162301953</t>
  </si>
  <si>
    <t xml:space="preserve">odstr_naplv700*19 "celkem do 20 km"</t>
  </si>
  <si>
    <t xml:space="preserve">-460108526</t>
  </si>
  <si>
    <t xml:space="preserve">692862890</t>
  </si>
  <si>
    <t xml:space="preserve">162301973</t>
  </si>
  <si>
    <t xml:space="preserve">Příplatek k vodorovnému přemístění pařezů D přes 500 do 700 mm ZKD 1 km</t>
  </si>
  <si>
    <t xml:space="preserve">-1574188176</t>
  </si>
  <si>
    <t xml:space="preserve">Vodorovné přemístění větví, kmenů nebo pařezů s naložením, složením a dopravou Příplatek k cenám za každých dalších i započatých 1000 m přes 1000 m pařezů kmenů, průměru přes 500 do 700 mm</t>
  </si>
  <si>
    <t xml:space="preserve">https://podminky.urs.cz/item/CS_URS_2025_01/162301973</t>
  </si>
  <si>
    <t xml:space="preserve">parez_do700*19 "celkem do 20 km"</t>
  </si>
  <si>
    <t xml:space="preserve">162301975</t>
  </si>
  <si>
    <t xml:space="preserve">Příplatek k vodorovnému přemístění pařezů D přes 900 do 1100 mm ZKD 1 km</t>
  </si>
  <si>
    <t xml:space="preserve">-244911831</t>
  </si>
  <si>
    <t xml:space="preserve">Vodorovné přemístění větví, kmenů nebo pařezů s naložením, složením a dopravou Příplatek k cenám za každých dalších i započatých 1000 m přes 1000 m pařezů kmenů, průměru přes 900 do 1100 mm</t>
  </si>
  <si>
    <t xml:space="preserve">https://podminky.urs.cz/item/CS_URS_2025_01/162301975</t>
  </si>
  <si>
    <t xml:space="preserve">parez_do1100*19 "celkem do 20 km"</t>
  </si>
  <si>
    <t xml:space="preserve">nasyp "přemístění z MD"</t>
  </si>
  <si>
    <t xml:space="preserve">-1832608933</t>
  </si>
  <si>
    <t xml:space="preserve">896845303</t>
  </si>
  <si>
    <t xml:space="preserve">-582529648</t>
  </si>
  <si>
    <t xml:space="preserve">"PF4**" (0+1,3)/2*3</t>
  </si>
  <si>
    <t xml:space="preserve">"PF4*" (1,3+1,3)/2*2,9</t>
  </si>
  <si>
    <t xml:space="preserve">"PF4" (1,3+4,54)/2*10</t>
  </si>
  <si>
    <t xml:space="preserve">"PF5" (4,54+5,38)/2*20</t>
  </si>
  <si>
    <t xml:space="preserve">"PF6" (5,38+7,49)/2*20,6</t>
  </si>
  <si>
    <t xml:space="preserve">"PF7" (7,49+2,85)/2*21,9</t>
  </si>
  <si>
    <t xml:space="preserve">"PF8" (2,85+0,44)/2*22</t>
  </si>
  <si>
    <t xml:space="preserve">"PF9" (0,44+0,44)/2*20,9</t>
  </si>
  <si>
    <t xml:space="preserve">"PF10" (0,44+0,44)/2*10,1</t>
  </si>
  <si>
    <t xml:space="preserve">1584419509</t>
  </si>
  <si>
    <t xml:space="preserve">-1381279595</t>
  </si>
  <si>
    <t xml:space="preserve">174251203</t>
  </si>
  <si>
    <t xml:space="preserve">Zásyp jam po pařezech D pařezů přes 500 do 700 mm strojně</t>
  </si>
  <si>
    <t xml:space="preserve">-1707561238</t>
  </si>
  <si>
    <t xml:space="preserve">Zásyp jam po pařezech strojně výkopkem z horniny získané při dobývání pařezů s hrubým urovnáním povrchu zasypávky průměru pařezu přes 500 do 700 mm</t>
  </si>
  <si>
    <t xml:space="preserve">https://podminky.urs.cz/item/CS_URS_2025_01/174251203</t>
  </si>
  <si>
    <t xml:space="preserve">174251205</t>
  </si>
  <si>
    <t xml:space="preserve">Zásyp jam po pařezech D pařezů přes 900 do 1100 mm strojně</t>
  </si>
  <si>
    <t xml:space="preserve">195554529</t>
  </si>
  <si>
    <t xml:space="preserve">Zásyp jam po pařezech strojně výkopkem z horniny získané při dobývání pařezů s hrubým urovnáním povrchu zasypávky průměru pařezu přes 900 do 1100 mm</t>
  </si>
  <si>
    <t xml:space="preserve">https://podminky.urs.cz/item/CS_URS_2025_01/174251205</t>
  </si>
  <si>
    <t xml:space="preserve">2100889374</t>
  </si>
  <si>
    <t xml:space="preserve">odstr_naplv500*0,200</t>
  </si>
  <si>
    <t xml:space="preserve">odstr_naplv700*0,300</t>
  </si>
  <si>
    <t xml:space="preserve">361790409</t>
  </si>
  <si>
    <t xml:space="preserve">440730467</t>
  </si>
  <si>
    <t xml:space="preserve">45</t>
  </si>
  <si>
    <t xml:space="preserve">17-R04</t>
  </si>
  <si>
    <t xml:space="preserve">Poplatek za uložení pařezů do pům. 700 mm na řízenou skládku</t>
  </si>
  <si>
    <t xml:space="preserve">826161420</t>
  </si>
  <si>
    <t xml:space="preserve">46</t>
  </si>
  <si>
    <t xml:space="preserve">17-R05</t>
  </si>
  <si>
    <t xml:space="preserve">Poplatek za uložení pařezů do pům. 1100 mm na řízenou skládku</t>
  </si>
  <si>
    <t xml:space="preserve">784088108</t>
  </si>
  <si>
    <t xml:space="preserve">47</t>
  </si>
  <si>
    <t xml:space="preserve">181951111</t>
  </si>
  <si>
    <t xml:space="preserve">Úprava pláně v hornině třídy těžitelnosti I skupiny 1 až 3 bez zhutnění strojně</t>
  </si>
  <si>
    <t xml:space="preserve">386778121</t>
  </si>
  <si>
    <t xml:space="preserve">Úprava pláně vyrovnáním výškových rozdílů strojně v hornině třídy těžitelnosti I, skupiny 1 až 3 bez zhutnění</t>
  </si>
  <si>
    <t xml:space="preserve">https://podminky.urs.cz/item/CS_URS_2025_01/181951111</t>
  </si>
  <si>
    <t xml:space="preserve">"nátrž PB" 225</t>
  </si>
  <si>
    <t xml:space="preserve">-1279605378</t>
  </si>
  <si>
    <t xml:space="preserve">"PF4**" (0+2,2)/2*3</t>
  </si>
  <si>
    <t xml:space="preserve">"PF4*" (2,2+2,2)/2*2,9</t>
  </si>
  <si>
    <t xml:space="preserve">"PF4" (2,2+2,4)/2*10</t>
  </si>
  <si>
    <t xml:space="preserve">"PF5" (2,4+2)/2*20</t>
  </si>
  <si>
    <t xml:space="preserve">"PF6" (2+2,8)/2*20,6</t>
  </si>
  <si>
    <t xml:space="preserve">"PF7" (2,8+2,8)/2*21,9</t>
  </si>
  <si>
    <t xml:space="preserve">"PF8" (2,8+3,5)/2*22</t>
  </si>
  <si>
    <t xml:space="preserve">"PF9" (3,5+2,7)/2*20,9</t>
  </si>
  <si>
    <t xml:space="preserve">"PF10" (2,7+2,7)/2*10,1</t>
  </si>
  <si>
    <t xml:space="preserve">49</t>
  </si>
  <si>
    <t xml:space="preserve">2"m2"*17,8"m"+(2+0)"m2"*0,5*3,2"m"</t>
  </si>
  <si>
    <t xml:space="preserve">50</t>
  </si>
  <si>
    <t xml:space="preserve">"PF4**" (0+3,88)/2*3</t>
  </si>
  <si>
    <t xml:space="preserve">"PF4*" (3,88+3,88)/2*2,9</t>
  </si>
  <si>
    <t xml:space="preserve">"PF4" (3,88+5,83)/2*10</t>
  </si>
  <si>
    <t xml:space="preserve">"PF5" (5,83+5,25)/2*20</t>
  </si>
  <si>
    <t xml:space="preserve">"PF6" (5,25+4,97)/2*20,6</t>
  </si>
  <si>
    <t xml:space="preserve">"PF7" (4,97+6,49)/2*21,9</t>
  </si>
  <si>
    <t xml:space="preserve">"PF8" (6,49+4,45)/2*22</t>
  </si>
  <si>
    <t xml:space="preserve">"PF9" (4,45+4,42)/2*20,9</t>
  </si>
  <si>
    <t xml:space="preserve">"PF10" (4,42+4,42)/2*10,1</t>
  </si>
  <si>
    <t xml:space="preserve">(3,5+0)"m2"*0,5*4,5"m"</t>
  </si>
  <si>
    <t xml:space="preserve">51</t>
  </si>
  <si>
    <t xml:space="preserve">52</t>
  </si>
  <si>
    <t xml:space="preserve">500684686</t>
  </si>
  <si>
    <t xml:space="preserve">3,4*20</t>
  </si>
  <si>
    <t xml:space="preserve">53</t>
  </si>
  <si>
    <t xml:space="preserve">-192751464</t>
  </si>
  <si>
    <t xml:space="preserve">4,2*130</t>
  </si>
  <si>
    <t xml:space="preserve">54</t>
  </si>
  <si>
    <t xml:space="preserve">176167251</t>
  </si>
  <si>
    <t xml:space="preserve">3,0 "m3"</t>
  </si>
  <si>
    <t xml:space="preserve">55</t>
  </si>
  <si>
    <t xml:space="preserve">-1676983010</t>
  </si>
  <si>
    <t xml:space="preserve">56</t>
  </si>
  <si>
    <t xml:space="preserve">57</t>
  </si>
  <si>
    <t xml:space="preserve">58</t>
  </si>
  <si>
    <t xml:space="preserve">59</t>
  </si>
  <si>
    <t xml:space="preserve">408,357</t>
  </si>
  <si>
    <t xml:space="preserve">13,717</t>
  </si>
  <si>
    <t xml:space="preserve">U3 - Úsek č. 3, levý břeh, km 0,416 – 0,474</t>
  </si>
  <si>
    <t xml:space="preserve">-234764300</t>
  </si>
  <si>
    <t xml:space="preserve">1850016935</t>
  </si>
  <si>
    <t xml:space="preserve">197549435</t>
  </si>
  <si>
    <t xml:space="preserve">Viz přílohu B.3.1, B.3.2 a B.3.3</t>
  </si>
  <si>
    <t xml:space="preserve">"PF0" (4,08+6,38)/2*13,7</t>
  </si>
  <si>
    <t xml:space="preserve">"PF1" (6,38+7,24)/2*20,17</t>
  </si>
  <si>
    <t xml:space="preserve">"PF2" (7,24+6,64)/2*15</t>
  </si>
  <si>
    <t xml:space="preserve">"PF3" (6,64+5,65)/2*15,5</t>
  </si>
  <si>
    <t xml:space="preserve">1645200518</t>
  </si>
  <si>
    <t xml:space="preserve">2009099831</t>
  </si>
  <si>
    <t xml:space="preserve">-983123966</t>
  </si>
  <si>
    <t xml:space="preserve">390735972</t>
  </si>
  <si>
    <t xml:space="preserve">"PF0" (0,352+0,195)/2*13,7</t>
  </si>
  <si>
    <t xml:space="preserve">"PF1" (0,195+0,195)/2*20,7</t>
  </si>
  <si>
    <t xml:space="preserve">"PF2" (0,195+0,194)/2*15</t>
  </si>
  <si>
    <t xml:space="preserve">"PF3" (0,194+0,195)/2*15,5</t>
  </si>
  <si>
    <t xml:space="preserve">-1966961765</t>
  </si>
  <si>
    <t xml:space="preserve">119460151</t>
  </si>
  <si>
    <t xml:space="preserve">1165126208</t>
  </si>
  <si>
    <t xml:space="preserve">1467835104</t>
  </si>
  <si>
    <t xml:space="preserve">"PF0" (0+3,14)/2*13,7</t>
  </si>
  <si>
    <t xml:space="preserve">"PF1" (3,14+3,72)/2*20,7</t>
  </si>
  <si>
    <t xml:space="preserve">"PF2" (3,72+3,53)/2*15</t>
  </si>
  <si>
    <t xml:space="preserve">"PF3" (3,53+2,34)/2*15,5</t>
  </si>
  <si>
    <t xml:space="preserve">1.05"koef. svahu"*14.25"m2"</t>
  </si>
  <si>
    <t xml:space="preserve">"PF0" (4,24+4,24)/2*13,7</t>
  </si>
  <si>
    <t xml:space="preserve">"PF1" (4,24+4,24)/2*20,7</t>
  </si>
  <si>
    <t xml:space="preserve">"PF2" (4,24+4,24)/2*15</t>
  </si>
  <si>
    <t xml:space="preserve">"PF3" (4,24+4,24)/2*15,5</t>
  </si>
  <si>
    <t xml:space="preserve">5,1*50,6</t>
  </si>
  <si>
    <t xml:space="preserve">-719465502</t>
  </si>
  <si>
    <t xml:space="preserve">1,0"m3"</t>
  </si>
  <si>
    <t xml:space="preserve">-789318964</t>
  </si>
  <si>
    <t xml:space="preserve">41,475</t>
  </si>
  <si>
    <t xml:space="preserve">20,738</t>
  </si>
  <si>
    <t xml:space="preserve">385,673</t>
  </si>
  <si>
    <t xml:space="preserve">17,424</t>
  </si>
  <si>
    <t xml:space="preserve">U4 - Úsek č. 4, levý břeh, km 0,474 – 0,567</t>
  </si>
  <si>
    <t xml:space="preserve">-886620698</t>
  </si>
  <si>
    <t xml:space="preserve">1191165425</t>
  </si>
  <si>
    <t xml:space="preserve">-1221510893</t>
  </si>
  <si>
    <t xml:space="preserve">-2061199344</t>
  </si>
  <si>
    <t xml:space="preserve">918117708</t>
  </si>
  <si>
    <t xml:space="preserve">1541462601</t>
  </si>
  <si>
    <t xml:space="preserve">na horním konci úseku</t>
  </si>
  <si>
    <t xml:space="preserve">3.5"m2"*11.85"m"</t>
  </si>
  <si>
    <t xml:space="preserve">"PF 3A" (5,65+5,12)/2*9,12</t>
  </si>
  <si>
    <t xml:space="preserve">"PF 4" (5,12+4,7)/2*30</t>
  </si>
  <si>
    <t xml:space="preserve">"PF 5" (4,7+5,12)/2*15</t>
  </si>
  <si>
    <t xml:space="preserve">"PF 6" (5,12+5,23)/2*15</t>
  </si>
  <si>
    <t xml:space="preserve">"PF 7" (5,23+5,23)/2*5</t>
  </si>
  <si>
    <t xml:space="preserve">"PF 7A" (5,23+3,1)/2*12,8</t>
  </si>
  <si>
    <t xml:space="preserve">-rzb_kam "odpočet rozebraného záhozu"</t>
  </si>
  <si>
    <t xml:space="preserve">415147801</t>
  </si>
  <si>
    <t xml:space="preserve">-618863304</t>
  </si>
  <si>
    <t xml:space="preserve">1296424810</t>
  </si>
  <si>
    <t xml:space="preserve">295972499</t>
  </si>
  <si>
    <t xml:space="preserve">-2001905227</t>
  </si>
  <si>
    <t xml:space="preserve">845002743</t>
  </si>
  <si>
    <t xml:space="preserve">926416704</t>
  </si>
  <si>
    <t xml:space="preserve">rzb_kam "přemístění  rozebraného kamene na MD"</t>
  </si>
  <si>
    <t xml:space="preserve">"PF 3A" (0,195+0,198)/2*9,12</t>
  </si>
  <si>
    <t xml:space="preserve">"PF 4" (0,198+0,195)/2*30</t>
  </si>
  <si>
    <t xml:space="preserve">"PF 5" (0,195+0,195)/2*15</t>
  </si>
  <si>
    <t xml:space="preserve">"PF 6" (0,195+0,195)/2*15</t>
  </si>
  <si>
    <t xml:space="preserve">"PF 7" (0,195+0,195)/2*5</t>
  </si>
  <si>
    <t xml:space="preserve">"PF 7A" (0,195+0,26)/2*12,8</t>
  </si>
  <si>
    <t xml:space="preserve">2118116025</t>
  </si>
  <si>
    <t xml:space="preserve">495338310</t>
  </si>
  <si>
    <t xml:space="preserve">1633035304</t>
  </si>
  <si>
    <t xml:space="preserve">-804739130</t>
  </si>
  <si>
    <t xml:space="preserve">"PF 3A" (2,34+2,12)/2*9,12</t>
  </si>
  <si>
    <t xml:space="preserve">"PF 4" (2,12+1,41)/2*30</t>
  </si>
  <si>
    <t xml:space="preserve">"PF 5" (1,41+1,81)/2*15</t>
  </si>
  <si>
    <t xml:space="preserve">"PF 6" (1,81+2,52)/2*15</t>
  </si>
  <si>
    <t xml:space="preserve">"PF 7" (2,52+2,52)/2*5</t>
  </si>
  <si>
    <t xml:space="preserve">"PF 7A" (2,52+1,09)/2*12,8</t>
  </si>
  <si>
    <t xml:space="preserve">"PF 3A" (4,24+4,24)/2*9,12</t>
  </si>
  <si>
    <t xml:space="preserve">"PF 4" (4,24+4,24)/2*30</t>
  </si>
  <si>
    <t xml:space="preserve">"PF 5" (4,24+4,24)/2*15</t>
  </si>
  <si>
    <t xml:space="preserve">"PF 6" (4,24+4,24)/2*15</t>
  </si>
  <si>
    <t xml:space="preserve">"PF 7" (4,24+4,24)/2*5</t>
  </si>
  <si>
    <t xml:space="preserve">"PF 7A" (4,24+3,9)/2*12,8</t>
  </si>
  <si>
    <t xml:space="preserve">5,0*74,4</t>
  </si>
  <si>
    <t xml:space="preserve">1649658116</t>
  </si>
  <si>
    <t xml:space="preserve">952779133</t>
  </si>
  <si>
    <t xml:space="preserve">Sejmutí ornice</t>
  </si>
  <si>
    <t xml:space="preserve">101,6</t>
  </si>
  <si>
    <t xml:space="preserve">1211,687</t>
  </si>
  <si>
    <t xml:space="preserve">20,076</t>
  </si>
  <si>
    <t xml:space="preserve">U5 - Úsek č. 5, levý břeh, km 1,092 – 1,310</t>
  </si>
  <si>
    <t xml:space="preserve">-941099390</t>
  </si>
  <si>
    <t xml:space="preserve">1420551032</t>
  </si>
  <si>
    <t xml:space="preserve">-1589303640</t>
  </si>
  <si>
    <t xml:space="preserve">-1300942129</t>
  </si>
  <si>
    <t xml:space="preserve">46*1.10 "svah" + 51</t>
  </si>
  <si>
    <t xml:space="preserve">Viz přílohu B.4.1, B.4.2 a B.4.3</t>
  </si>
  <si>
    <t xml:space="preserve">"PF 0" (4,7+5,27)/2*16,25</t>
  </si>
  <si>
    <t xml:space="preserve">"PF 1A" (5,27+5,27)/2*8,35</t>
  </si>
  <si>
    <t xml:space="preserve">"PF 1" (5,27+5,38)/2*10</t>
  </si>
  <si>
    <t xml:space="preserve">"PF 2" (5,38+5,54)/2*20</t>
  </si>
  <si>
    <t xml:space="preserve">"PF 3" (5,54+5,06)/2*20</t>
  </si>
  <si>
    <t xml:space="preserve">"PF 4" (5,06+4,73)/2*10</t>
  </si>
  <si>
    <t xml:space="preserve">"PF 5" (4,73+4,42)/2*10</t>
  </si>
  <si>
    <t xml:space="preserve">"PF 6" (4,42+5,25)/2*20</t>
  </si>
  <si>
    <t xml:space="preserve">"PF 7" (5,25+4,98)/2*20</t>
  </si>
  <si>
    <t xml:space="preserve">"PF 8" (4,98+4,87)/2*20</t>
  </si>
  <si>
    <t xml:space="preserve">"PF 9" (4,87+4,74)/2*20</t>
  </si>
  <si>
    <t xml:space="preserve">"PF 10" (4,74+4,18)/2*20</t>
  </si>
  <si>
    <t xml:space="preserve">"PF 11" (4,18+4,42)/2*15</t>
  </si>
  <si>
    <t xml:space="preserve">"PF 12" (4,42+4,42)/2*20</t>
  </si>
  <si>
    <t xml:space="preserve">"PF 13" (4,42+3,65)/2*18,6</t>
  </si>
  <si>
    <t xml:space="preserve">"PF 15" (3,65+3,65)/2*3,5</t>
  </si>
  <si>
    <t xml:space="preserve">1953130395</t>
  </si>
  <si>
    <t xml:space="preserve">-1240103137</t>
  </si>
  <si>
    <t xml:space="preserve">1040456694</t>
  </si>
  <si>
    <t xml:space="preserve">-56598355</t>
  </si>
  <si>
    <t xml:space="preserve">sejmuti "přemístění na MD"</t>
  </si>
  <si>
    <t xml:space="preserve">(14.34*1.4)</t>
  </si>
  <si>
    <t xml:space="preserve">sejmuti "uložení na MD"</t>
  </si>
  <si>
    <t xml:space="preserve">-1633287600</t>
  </si>
  <si>
    <t xml:space="preserve">1174225280</t>
  </si>
  <si>
    <t xml:space="preserve">1456768973</t>
  </si>
  <si>
    <t xml:space="preserve">1087478037</t>
  </si>
  <si>
    <t xml:space="preserve">svah k patce v ploše pod mostem</t>
  </si>
  <si>
    <t xml:space="preserve">99*1.06 "svah"</t>
  </si>
  <si>
    <t xml:space="preserve">"PF 0" (4,7+5,06)/2*16,25</t>
  </si>
  <si>
    <t xml:space="preserve">"PF 1A" (5,06+5,06)/2*8,35</t>
  </si>
  <si>
    <t xml:space="preserve">"PF 1" (5,06+5,07)/2*10</t>
  </si>
  <si>
    <t xml:space="preserve">"PF 2" (5,07+5,06)/2*20</t>
  </si>
  <si>
    <t xml:space="preserve">"PF 3" (5,06+5,06)/2*20</t>
  </si>
  <si>
    <t xml:space="preserve">"PF 4" (5,06+4,71)/2*10</t>
  </si>
  <si>
    <t xml:space="preserve">"PF 5" (4,71+4,41)/2*10</t>
  </si>
  <si>
    <t xml:space="preserve">"PF 6" (4,41+4,45)/2*20</t>
  </si>
  <si>
    <t xml:space="preserve">"PF 7" (4,45+4,43)/2*20</t>
  </si>
  <si>
    <t xml:space="preserve">"PF 8" (4,43+4,41)/2*20</t>
  </si>
  <si>
    <t xml:space="preserve">"PF 9" (4,41+4,43)/2*20</t>
  </si>
  <si>
    <t xml:space="preserve">"PF 10" (4,43+4,42)/2*20</t>
  </si>
  <si>
    <t xml:space="preserve">"PF 11" (4,42+4,43)/2*15</t>
  </si>
  <si>
    <t xml:space="preserve">"PF 12" (4,43+4,43)/2*20</t>
  </si>
  <si>
    <t xml:space="preserve">"PF 13" (4,43+3,65)/2*18,6</t>
  </si>
  <si>
    <t xml:space="preserve">Dotažení k mostu</t>
  </si>
  <si>
    <t xml:space="preserve">(1.7+0)/2*1.15+(1.95+0)/2*1.15</t>
  </si>
  <si>
    <t xml:space="preserve">5,8*248</t>
  </si>
  <si>
    <t xml:space="preserve">-1240958611</t>
  </si>
  <si>
    <t xml:space="preserve">5,0 "m3"</t>
  </si>
  <si>
    <t xml:space="preserve">-1383819035</t>
  </si>
  <si>
    <t xml:space="preserve">62,744</t>
  </si>
  <si>
    <t xml:space="preserve">31,372</t>
  </si>
  <si>
    <t xml:space="preserve">89,965</t>
  </si>
  <si>
    <t xml:space="preserve">9,89</t>
  </si>
  <si>
    <t xml:space="preserve">U6 - Úsek č. 6, levý břeh, km 1,319 – 1,358</t>
  </si>
  <si>
    <t xml:space="preserve">-234595457</t>
  </si>
  <si>
    <t xml:space="preserve">-156035536</t>
  </si>
  <si>
    <t xml:space="preserve">2041183949</t>
  </si>
  <si>
    <t xml:space="preserve">581236932</t>
  </si>
  <si>
    <t xml:space="preserve">1368826287</t>
  </si>
  <si>
    <t xml:space="preserve">Viz přílohu B.5.1, B.5.2 a B.5.3</t>
  </si>
  <si>
    <t xml:space="preserve">2,66"m2"*3,9"m"+(2,66+2,98)"m2"*0,5*9,8"m"+2,98"m2"*7,2"m"+(0+2,98)"m2"*0,5*2,2"m"</t>
  </si>
  <si>
    <t xml:space="preserve">(0+7,53)"m2"*0,5*2,9"m"+(7,53+1,37)"m2"*0,5*11,5"m"</t>
  </si>
  <si>
    <t xml:space="preserve">(1,37+1,49)"m2"*0,5*9,8"m"+1,49"m2"*7,3"m"+(0+1,49)"m2"*0,5*4"m"</t>
  </si>
  <si>
    <t xml:space="preserve">-1116473259</t>
  </si>
  <si>
    <t xml:space="preserve">-1668265107</t>
  </si>
  <si>
    <t xml:space="preserve">1743321135</t>
  </si>
  <si>
    <t xml:space="preserve">1810719630</t>
  </si>
  <si>
    <t xml:space="preserve">898791994</t>
  </si>
  <si>
    <t xml:space="preserve">2110168116</t>
  </si>
  <si>
    <t xml:space="preserve">59152715</t>
  </si>
  <si>
    <t xml:space="preserve">0,46"m2"*21,5"m"</t>
  </si>
  <si>
    <t xml:space="preserve">579389296</t>
  </si>
  <si>
    <t xml:space="preserve">817281015</t>
  </si>
  <si>
    <t xml:space="preserve">-270150122</t>
  </si>
  <si>
    <t xml:space="preserve">-1647302020</t>
  </si>
  <si>
    <t xml:space="preserve">2,6"m"*21,5"m"</t>
  </si>
  <si>
    <t xml:space="preserve">(0+2,1)"m2"*0,5*2,4"m"+2,1"m2"*(9,6+1,3)"m"+(0+2,1)"m2"*0,5*2,2"m"</t>
  </si>
  <si>
    <t xml:space="preserve">(0+7,2)"m2"*0,5*2,4"m"+(7,2+4,16)"m2"*0,5*11,5"m"+(4,16+3,71)"m2"*0,5*9,8"m"+3,71"m2"*7,3"m"+(0+3,71)"m2"*0,5*2,2"m"</t>
  </si>
  <si>
    <t xml:space="preserve">3,3*11,0</t>
  </si>
  <si>
    <t xml:space="preserve">4,7*34,0</t>
  </si>
  <si>
    <t xml:space="preserve">10,575</t>
  </si>
  <si>
    <t xml:space="preserve">5,288</t>
  </si>
  <si>
    <t xml:space="preserve">43,08</t>
  </si>
  <si>
    <t xml:space="preserve">Sejmutí humusu</t>
  </si>
  <si>
    <t xml:space="preserve">14,5</t>
  </si>
  <si>
    <t xml:space="preserve">U7 - Úsek č. 7, pravý břeh, km 1,319 – 1,341</t>
  </si>
  <si>
    <t xml:space="preserve">0,5</t>
  </si>
  <si>
    <t xml:space="preserve">-23533698</t>
  </si>
  <si>
    <t xml:space="preserve">2*2*3 "náhradní plocha za odstranění stromků do prům. 100 mm"</t>
  </si>
  <si>
    <t xml:space="preserve">1348047791</t>
  </si>
  <si>
    <t xml:space="preserve">7287093</t>
  </si>
  <si>
    <t xml:space="preserve">4,7"m2"*1,0"m"+(0+4,7)"m2"*0,5*2,5"m"</t>
  </si>
  <si>
    <t xml:space="preserve">-524539191</t>
  </si>
  <si>
    <t xml:space="preserve">8"m2"+13*0,5"m"</t>
  </si>
  <si>
    <t xml:space="preserve">8,16"m2"*2"m"+(8,16+1,44)"m2"*0,5*4,9"m"+1,44"m2"*1,0"m"</t>
  </si>
  <si>
    <t xml:space="preserve">(0+1,44)"m2"*0,5*2,5"m"</t>
  </si>
  <si>
    <t xml:space="preserve">5357170</t>
  </si>
  <si>
    <t xml:space="preserve">532792752</t>
  </si>
  <si>
    <t xml:space="preserve">10937809</t>
  </si>
  <si>
    <t xml:space="preserve">rzb_kam "přemístění rozebraného kamene na MD"</t>
  </si>
  <si>
    <t xml:space="preserve">2 "m3"</t>
  </si>
  <si>
    <t xml:space="preserve">0,20*sejmuti "ulozeni na MD"</t>
  </si>
  <si>
    <t xml:space="preserve">-89894824</t>
  </si>
  <si>
    <t xml:space="preserve">-1928303396</t>
  </si>
  <si>
    <t xml:space="preserve">-1578163158</t>
  </si>
  <si>
    <t xml:space="preserve">(0+5,3)"m2"*0,5*1,2"m"+(0+3,1)"m2"*0,5*6"m"+(8,9+6,6)"m2"*0,5*5"m"</t>
  </si>
  <si>
    <t xml:space="preserve">6,6"m2"*1"m"+(0+3,6)"m2"*0,5*2,5"m"</t>
  </si>
  <si>
    <t xml:space="preserve">6,0*7,0</t>
  </si>
  <si>
    <t xml:space="preserve">1621185501</t>
  </si>
  <si>
    <t xml:space="preserve">0,5 "m3"</t>
  </si>
  <si>
    <t xml:space="preserve">780954176</t>
  </si>
  <si>
    <t xml:space="preserve">84,81</t>
  </si>
  <si>
    <t xml:space="preserve">42,405</t>
  </si>
  <si>
    <t xml:space="preserve">77,77</t>
  </si>
  <si>
    <t xml:space="preserve">6,66</t>
  </si>
  <si>
    <t xml:space="preserve">U8 - Úsek č. 8, levý břeh, km 1,449 – 1,469</t>
  </si>
  <si>
    <t xml:space="preserve">Viz přílohu B.6.1 a B.6.2</t>
  </si>
  <si>
    <t xml:space="preserve">(0+3,13)"m2"*0,5*3"m"+7,35"m2"*8,7"m"+(0+7,35)"m2"*0,5*4,4"m"</t>
  </si>
  <si>
    <t xml:space="preserve">Poznámka k položce:
Kamenný zához 200 / 500 kg s proštěrkováním DK 16/32 v celém objemu záhozu a urovnáním líce. Zához bude nad úrovní hladiny v toku vyklínován. Pro poštěrkování lze na základě souhlasu TDI použít místní materiál.</t>
  </si>
  <si>
    <t xml:space="preserve">1"m2"*3"m"</t>
  </si>
  <si>
    <t xml:space="preserve">(0+7,57)"m2"*0,5*2"m"+(7,57+1,21)"m2"*0,5*15"m"+0,45"m2"*3"m"</t>
  </si>
  <si>
    <t xml:space="preserve">vykop "přemístění z MD"</t>
  </si>
  <si>
    <t xml:space="preserve">1907783634</t>
  </si>
  <si>
    <t xml:space="preserve">rzb_kam "přemístění kamene na mezideponii"</t>
  </si>
  <si>
    <t xml:space="preserve">0,27"m2"*8"m"+0,36"m2"*12,5"m"</t>
  </si>
  <si>
    <t xml:space="preserve">182112121</t>
  </si>
  <si>
    <t xml:space="preserve">Svahování v zářezech v hornině třídy těžitelnosti I skupiny 3 ručně</t>
  </si>
  <si>
    <t xml:space="preserve">-529520324</t>
  </si>
  <si>
    <t xml:space="preserve">Svahování trvalých svahů do projektovaných profilů ručně s potřebným přemístěním výkopku při svahování v zářezech v hornině třídy těžitelnosti I skupiny 3</t>
  </si>
  <si>
    <t xml:space="preserve">https://podminky.urs.cz/item/CS_URS_2025_01/182112121</t>
  </si>
  <si>
    <t xml:space="preserve">3,5"m"*9,5"m"+1,5"m"*11,1"m"</t>
  </si>
  <si>
    <t xml:space="preserve">1,73"m2"*(5,5+2,6)"m"+1,1"m2"*(1,55+9,5)"m"+(0+1,1)"m2"*0,5*1,5"m"</t>
  </si>
  <si>
    <t xml:space="preserve">(0+5)"m2"*0,5*1"m"+(5+4,19)"m2"*0,5*15"m"+(2,3+0)"m2"*0,5*1,6"m"</t>
  </si>
  <si>
    <t xml:space="preserve">(4+0)"m2"*0,5*4,5"m"</t>
  </si>
  <si>
    <t xml:space="preserve">Poznámka k položce:
Použije se původní rozebraný kámen.
Kamenný zához 200 / 500 kg s proštěrkováním DK 16/32 v celém objemu záhozu a urovnáním líce. Zához bude nad úrovní hladiny v toku vyklínován. Pro poštěrkování lze na základě souhlasu TDI použít místní materiál.</t>
  </si>
  <si>
    <t xml:space="preserve">3,3*19,5</t>
  </si>
  <si>
    <t xml:space="preserve">4,6*15,0</t>
  </si>
  <si>
    <t xml:space="preserve">VON - Vedlejší a ostatní náklady</t>
  </si>
  <si>
    <t xml:space="preserve">Opavské předměstí</t>
  </si>
  <si>
    <t xml:space="preserve">Povodí Odry, státní podnik</t>
  </si>
  <si>
    <t xml:space="preserve">v01</t>
  </si>
  <si>
    <t xml:space="preserve">Zařízení staveniště - zřízení, údržba a odstranění</t>
  </si>
  <si>
    <t xml:space="preserve">kpl.</t>
  </si>
  <si>
    <t xml:space="preserve">1024</t>
  </si>
  <si>
    <t xml:space="preserve">-528446442</t>
  </si>
  <si>
    <t xml:space="preserve">Zařízení staveniště - zřízení, údržba a odstranění
Zajištění vody a elektřiny.
Oplocení staveniště.
Zřízení a odstranění dočasných vnitrostaveništních komunikací.</t>
  </si>
  <si>
    <t xml:space="preserve">v02</t>
  </si>
  <si>
    <t xml:space="preserve">Udržování stavbou dotčených veřejných komunikací sjízdných a v čistotě (čištění vozidel a komunikací)</t>
  </si>
  <si>
    <t xml:space="preserve">-131503058</t>
  </si>
  <si>
    <t xml:space="preserve">v03</t>
  </si>
  <si>
    <t xml:space="preserve">Projektová dokumentace zajištovaná zhotovitelem stavby (RDS) vč. zpracování technologických postupů</t>
  </si>
  <si>
    <t xml:space="preserve">1006765698</t>
  </si>
  <si>
    <t xml:space="preserve">Poznámka k položce:
Požadovaný minimální rozsah dokumentace viz Technickou zprávu.</t>
  </si>
  <si>
    <t xml:space="preserve">v04</t>
  </si>
  <si>
    <t xml:space="preserve">Projednání schválení a realizace opatření DIO</t>
  </si>
  <si>
    <t xml:space="preserve">-1708348634</t>
  </si>
  <si>
    <t xml:space="preserve">v05</t>
  </si>
  <si>
    <t xml:space="preserve">Zpracování, projednání a schválení havarijního plánu</t>
  </si>
  <si>
    <t xml:space="preserve">-223681305</t>
  </si>
  <si>
    <t xml:space="preserve">v06</t>
  </si>
  <si>
    <t xml:space="preserve">Dodávka, opakovaná montáž a demontáž norné stěny v korytě toku</t>
  </si>
  <si>
    <t xml:space="preserve">-463791866</t>
  </si>
  <si>
    <t xml:space="preserve">v07</t>
  </si>
  <si>
    <t xml:space="preserve">Odlov a záchranný transfér ryb a vodních živočichů</t>
  </si>
  <si>
    <t xml:space="preserve">181095062</t>
  </si>
  <si>
    <t xml:space="preserve">v08</t>
  </si>
  <si>
    <t xml:space="preserve">Geodetické vytýčení</t>
  </si>
  <si>
    <t xml:space="preserve">-1081684175</t>
  </si>
  <si>
    <t xml:space="preserve">Položka zahrnuje zejména:
 - geodetické vytýčení SO před zahájením stavebních prací
 - geodetické vytýčení hranice stavby, plochy zařízení staveniště, ploch sejmutí ornice, ploch mezideponií, ploch dřevin do kterých se nesmí zasahovat, atd.
 - kontrolní geodetické měření při provádění stavby
 - zajištění funkce odpovědného geodeta po dobu realizace stavby</t>
  </si>
  <si>
    <t xml:space="preserve">v09</t>
  </si>
  <si>
    <t xml:space="preserve">Detailní fotodokumentace postupu prací, konstrukcí (zejména zakrývaných), včetně třídění a popisu fotografií</t>
  </si>
  <si>
    <t xml:space="preserve">-1606141305</t>
  </si>
  <si>
    <t xml:space="preserve">v10</t>
  </si>
  <si>
    <t xml:space="preserve">Uvedení dočasně užívaných pozemků a ploch do původního stavu a jejich protokolární předání vlastníkům (potvrzení podpisem vlastníka)</t>
  </si>
  <si>
    <t xml:space="preserve">174304028</t>
  </si>
  <si>
    <t xml:space="preserve">v11</t>
  </si>
  <si>
    <t xml:space="preserve">Geodetické zaměření skutečného provedení na podkladu aktuální katastrální mapy</t>
  </si>
  <si>
    <t xml:space="preserve">-1133225046</t>
  </si>
  <si>
    <t xml:space="preserve">v12</t>
  </si>
  <si>
    <t xml:space="preserve">Dokumentace skutečného provedení stavby</t>
  </si>
  <si>
    <t xml:space="preserve">985877771</t>
  </si>
  <si>
    <t xml:space="preserve">SEZNAM FIGUR</t>
  </si>
  <si>
    <t xml:space="preserve">Výměra</t>
  </si>
  <si>
    <t xml:space="preserve">Použití figury:</t>
  </si>
  <si>
    <t xml:space="preserve">0 "rozebrání stávajícího opevnění"</t>
  </si>
  <si>
    <t xml:space="preserve">nasyp_hraze</t>
  </si>
  <si>
    <t xml:space="preserve">Násyp hráze</t>
  </si>
  <si>
    <t xml:space="preserve">9,3*50</t>
  </si>
  <si>
    <t xml:space="preserve">Struktura údajů, formát souboru a metodika pro zpracování</t>
  </si>
  <si>
    <t xml:space="preserve">Struktura</t>
  </si>
  <si>
    <t xml:space="preserve">Soubor je složen ze záložky Rekapitulace stavby a záložek s názvem soupisu prací pro jednotlivé objekty ve formátu XLSX. Každá ze záložek přitom obsahuje</t>
  </si>
  <si>
    <t xml:space="preserve">ještě samostatné sestavy vymezené orámovaním a nadpisem sestavy.</t>
  </si>
  <si>
    <r>
      <rPr>
        <i val="true"/>
        <sz val="8"/>
        <rFont val="Arial CE"/>
        <family val="0"/>
        <charset val="238"/>
      </rPr>
      <t xml:space="preserve">Rekapitulace stavby </t>
    </r>
    <r>
      <rPr>
        <sz val="8"/>
        <rFont val="Arial CE"/>
        <family val="0"/>
        <charset val="238"/>
      </rPr>
      <t xml:space="preserve">obsahuje sestavu Rekapitulace stavby a Rekapitulace objektů stavby a soupisů prací.</t>
    </r>
  </si>
  <si>
    <r>
      <rPr>
        <sz val="8"/>
        <rFont val="Arial CE"/>
        <family val="0"/>
        <charset val="238"/>
      </rPr>
      <t xml:space="preserve">V sestavě </t>
    </r>
    <r>
      <rPr>
        <b val="true"/>
        <sz val="8"/>
        <rFont val="Arial CE"/>
        <family val="0"/>
        <charset val="238"/>
      </rPr>
      <t xml:space="preserve">Rekapitulace stavby</t>
    </r>
    <r>
      <rPr>
        <sz val="8"/>
        <rFont val="Arial CE"/>
        <family val="0"/>
        <charset val="238"/>
      </rPr>
      <t xml:space="preserve"> jsou uvedeny informace identifikující předmět veřejné zakázky na stavební práce, KSO, CC-CZ, CZ-CPV, CZ-CPA a rekapitulaci </t>
    </r>
  </si>
  <si>
    <t xml:space="preserve">celkové nabídkové ceny účastníka.</t>
  </si>
  <si>
    <t xml:space="preserve">Termínem "učastník" (resp. zhotovitel) se myslí "účastník zadávacího řízení" ve smyslu zákona o zadávání veřejných zakázek. </t>
  </si>
  <si>
    <r>
      <rPr>
        <sz val="8"/>
        <rFont val="Arial CE"/>
        <family val="0"/>
        <charset val="238"/>
      </rPr>
      <t xml:space="preserve">V sestavě </t>
    </r>
    <r>
      <rPr>
        <b val="true"/>
        <sz val="8"/>
        <rFont val="Arial CE"/>
        <family val="0"/>
        <charset val="238"/>
      </rPr>
      <t xml:space="preserve">Rekapitulace objektů stavby a soupisů prací</t>
    </r>
    <r>
      <rPr>
        <sz val="8"/>
        <rFont val="Arial CE"/>
        <family val="0"/>
        <charset val="238"/>
      </rPr>
      <t xml:space="preserve"> je uvedena rekapitulace stavebních objektů, inženýrských objektů, provozních souborů,</t>
    </r>
  </si>
  <si>
    <t xml:space="preserve">vedlejších a ostatních nákladů a ostatních nákladů s rekapitulací nabídkové ceny za jednotlivé soupisy prací. Na základě údaje Typ je možné</t>
  </si>
  <si>
    <t xml:space="preserve">identifikovat, zda se jedná o objekt nebo soupis prací pro daný objekt:</t>
  </si>
  <si>
    <t xml:space="preserve">Stavební objekt pozemní</t>
  </si>
  <si>
    <t xml:space="preserve">ING</t>
  </si>
  <si>
    <t xml:space="preserve">Stavební objekt inženýrský</t>
  </si>
  <si>
    <t xml:space="preserve">PRO</t>
  </si>
  <si>
    <t xml:space="preserve">Provozní soubor</t>
  </si>
  <si>
    <t xml:space="preserve">OST</t>
  </si>
  <si>
    <t xml:space="preserve">Ostatní</t>
  </si>
  <si>
    <t xml:space="preserve">Soupis</t>
  </si>
  <si>
    <t xml:space="preserve">Soupis prací pro daný typ objektu</t>
  </si>
  <si>
    <r>
      <rPr>
        <i val="true"/>
        <sz val="8"/>
        <rFont val="Arial CE"/>
        <family val="0"/>
        <charset val="238"/>
      </rPr>
      <t xml:space="preserve">Soupis prací </t>
    </r>
    <r>
      <rPr>
        <sz val="8"/>
        <rFont val="Arial CE"/>
        <family val="0"/>
        <charset val="238"/>
      </rPr>
      <t xml:space="preserve">pro jednotlivé objekty obsahuje sestavy Krycí list soupisu prací, Rekapitulace členění soupisu prací, Soupis prací. Za soupis prací může být považován</t>
    </r>
  </si>
  <si>
    <t xml:space="preserve">i objekt stavby v případě, že neobsahuje podřízenou zakázku.</t>
  </si>
  <si>
    <r>
      <rPr>
        <b val="true"/>
        <sz val="8"/>
        <rFont val="Arial CE"/>
        <family val="0"/>
        <charset val="238"/>
      </rPr>
      <t xml:space="preserve">Krycí list soupisu</t>
    </r>
    <r>
      <rPr>
        <sz val="8"/>
        <rFont val="Arial CE"/>
        <family val="0"/>
        <charset val="238"/>
      </rPr>
      <t xml:space="preserve"> obsahuje rekapitulaci informací o předmětu veřejné zakázky ze sestavy Rekapitulace stavby, informaci o zařazení objektu do KSO, </t>
    </r>
  </si>
  <si>
    <t xml:space="preserve">CC-CZ, CZ-CPV, CZ-CPA a rekapitulaci celkové nabídkové ceny účastníka za aktuální soupis prací.</t>
  </si>
  <si>
    <r>
      <rPr>
        <b val="true"/>
        <sz val="8"/>
        <rFont val="Arial CE"/>
        <family val="0"/>
        <charset val="238"/>
      </rPr>
      <t xml:space="preserve">Rekapitulace členění soupisu prací</t>
    </r>
    <r>
      <rPr>
        <sz val="8"/>
        <rFont val="Arial CE"/>
        <family val="0"/>
        <charset val="238"/>
      </rPr>
      <t xml:space="preserve"> obsahuje rekapitulaci soupisu prací ve všech úrovních členění soupisu tak, jak byla tato členění použita (např. </t>
    </r>
  </si>
  <si>
    <t xml:space="preserve">stavební díly, funkční díly, případně jiné členění) s rekapitulací nabídkové ceny.</t>
  </si>
  <si>
    <r>
      <rPr>
        <b val="true"/>
        <sz val="8"/>
        <rFont val="Arial CE"/>
        <family val="0"/>
        <charset val="238"/>
      </rPr>
      <t xml:space="preserve">Soupis prací </t>
    </r>
    <r>
      <rPr>
        <sz val="8"/>
        <rFont val="Arial CE"/>
        <family val="0"/>
        <charset val="238"/>
      </rPr>
      <t xml:space="preserve">obsahuje položky veškerých stavebních nebo montážních prací, dodávek materiálů a služeb nezbytných pro zhotovení stavebního objektu,</t>
    </r>
  </si>
  <si>
    <t xml:space="preserve">inženýrského objektu, provozního souboru, vedlejších a ostatních nákladů.</t>
  </si>
  <si>
    <t xml:space="preserve">Pro položky soupisu prací se zobrazují následující informace:</t>
  </si>
  <si>
    <t xml:space="preserve">Pořadové číslo položky v aktuálním soupisu</t>
  </si>
  <si>
    <t xml:space="preserve">TYP</t>
  </si>
  <si>
    <t xml:space="preserve">Typ položky: K - konstrukce, M - materiál, PP - plný popis, PSC - poznámka k souboru cen,  P - poznámka k položce, VV - výkaz výměr, FIG - rozpad figur</t>
  </si>
  <si>
    <t xml:space="preserve">Kód položky</t>
  </si>
  <si>
    <t xml:space="preserve">Zkrácený popis položky</t>
  </si>
  <si>
    <t xml:space="preserve">Měrná jednotka položky</t>
  </si>
  <si>
    <t xml:space="preserve">Množství v měrné jednotce</t>
  </si>
  <si>
    <t xml:space="preserve">J.cena</t>
  </si>
  <si>
    <t xml:space="preserve">Jednotková cena položky. Zadaní může obsahovat namísto J.ceny sloupce J.materiál a J.montáž, jejichž součet definuje </t>
  </si>
  <si>
    <t xml:space="preserve">J.cenu položky.</t>
  </si>
  <si>
    <t xml:space="preserve">Cena celkem </t>
  </si>
  <si>
    <t xml:space="preserve">Celková cena položky daná jako součin množství a j.ceny</t>
  </si>
  <si>
    <t xml:space="preserve">Příslušnost položky do cenové soustavy</t>
  </si>
  <si>
    <t xml:space="preserve">Ke každé položce soupisu prací se na samostatných řádcích může zobrazovat:</t>
  </si>
  <si>
    <t xml:space="preserve">Plný popis položky</t>
  </si>
  <si>
    <t xml:space="preserve">Poznámka k souboru cen a poznámka zadavatele</t>
  </si>
  <si>
    <t xml:space="preserve">Výkaz výměr</t>
  </si>
  <si>
    <t xml:space="preserve">Pokud je k řádku výkazu výměr evidovaný údaj ve sloupci Kód, jedná se o definovaný odkaz, na který se může odvolávat výkaz výměr z jiné položky.</t>
  </si>
  <si>
    <t xml:space="preserve">Metodika pro zpracování </t>
  </si>
  <si>
    <t xml:space="preserve">Jednotlivé sestavy jsou v souboru provázány. Editovatelné pole jsou zvýrazněny žlutým podbarvením, ostatní pole neslouží k editaci a nesmí být jakkoliv</t>
  </si>
  <si>
    <t xml:space="preserve"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</si>
  <si>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</si>
  <si>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</si>
  <si>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 xml:space="preserve">Pole IČ a DIČ v sestavě Rekapitulace stavby - zde účastník vyplní svoje IČ a DIČ</t>
  </si>
  <si>
    <t xml:space="preserve">Datum v sestavě Rekapitulace stavby - zde účastník vyplní datum vytvoření nabídky</t>
  </si>
  <si>
    <t xml:space="preserve">J.cena = jednotková cena v sestavě Soupis prací o maximálním počtu desetinných míst uvedených v poli</t>
  </si>
  <si>
    <t xml:space="preserve">- pokud sestavy soupisů prací obsahují pole J.cena, měla by být všechna tato pole vyplněna nenulovými</t>
  </si>
  <si>
    <t xml:space="preserve">Poznámka - nepovinný údaj pro položku soupisu</t>
  </si>
  <si>
    <t xml:space="preserve"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</si>
  <si>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</si>
  <si>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</si>
  <si>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 xml:space="preserve">Účastník v tomto případě by měl vyplnit všechna pole J.materiál a pole J.montáž nenulovými kladnými číslicemi. V případech, kdy položka</t>
  </si>
  <si>
    <t xml:space="preserve">neobsahuje žádný materiál je přípustné, aby pole J.materiál bylo vyplněno nulou. V případech, kdy položka neobsahuje žádnou montáž je přípustné,</t>
  </si>
  <si>
    <t xml:space="preserve">aby pole J.montáž bylo vyplněno nulou. Obě pole - J.materiál, J.Montáž u jedné položky by však neměly být vyplněny nulou.</t>
  </si>
  <si>
    <t xml:space="preserve">Rekapitulace stavby</t>
  </si>
  <si>
    <t xml:space="preserve">Název</t>
  </si>
  <si>
    <t xml:space="preserve">Povinný</t>
  </si>
  <si>
    <t xml:space="preserve">Max. počet</t>
  </si>
  <si>
    <t xml:space="preserve">atributu</t>
  </si>
  <si>
    <t xml:space="preserve">(A/N)</t>
  </si>
  <si>
    <t xml:space="preserve">znaků</t>
  </si>
  <si>
    <t xml:space="preserve">A</t>
  </si>
  <si>
    <t xml:space="preserve">Kód stavby</t>
  </si>
  <si>
    <t xml:space="preserve">String</t>
  </si>
  <si>
    <t xml:space="preserve">Stavba</t>
  </si>
  <si>
    <t xml:space="preserve">Název stavby</t>
  </si>
  <si>
    <t xml:space="preserve">Místo</t>
  </si>
  <si>
    <t xml:space="preserve">N</t>
  </si>
  <si>
    <t xml:space="preserve">Místo stavby</t>
  </si>
  <si>
    <t xml:space="preserve">Datum</t>
  </si>
  <si>
    <t xml:space="preserve">Datum vykonaného exportu</t>
  </si>
  <si>
    <t xml:space="preserve">Date</t>
  </si>
  <si>
    <t xml:space="preserve">KSO</t>
  </si>
  <si>
    <t xml:space="preserve">Klasifikace stavebního objektu</t>
  </si>
  <si>
    <t xml:space="preserve">CC-CZ</t>
  </si>
  <si>
    <t xml:space="preserve">Klasifikace stavbeních děl</t>
  </si>
  <si>
    <t xml:space="preserve">CZ-CPV</t>
  </si>
  <si>
    <t xml:space="preserve">Společný slovník pro veřejné zakázky</t>
  </si>
  <si>
    <t xml:space="preserve">CZ-CPA</t>
  </si>
  <si>
    <t xml:space="preserve">Klasifikace produkce podle činností</t>
  </si>
  <si>
    <t xml:space="preserve">Zadavatel</t>
  </si>
  <si>
    <t xml:space="preserve">Zadavatel zadaní</t>
  </si>
  <si>
    <t xml:space="preserve">IČ</t>
  </si>
  <si>
    <t xml:space="preserve">IČ zadavatele zadaní</t>
  </si>
  <si>
    <t xml:space="preserve">DIČ</t>
  </si>
  <si>
    <t xml:space="preserve">DIČ zadavatele zadaní</t>
  </si>
  <si>
    <t xml:space="preserve">Účastník</t>
  </si>
  <si>
    <t xml:space="preserve">Účastník veřejné zakázky</t>
  </si>
  <si>
    <t xml:space="preserve">Projektant</t>
  </si>
  <si>
    <t xml:space="preserve">Poznámka</t>
  </si>
  <si>
    <t xml:space="preserve">Poznámka k zadání</t>
  </si>
  <si>
    <t xml:space="preserve">Sazba DPH</t>
  </si>
  <si>
    <t xml:space="preserve">Rekapitulace sazeb DPH u položek soupisů</t>
  </si>
  <si>
    <t xml:space="preserve">eGSazbaDph</t>
  </si>
  <si>
    <t xml:space="preserve">Základna DPH</t>
  </si>
  <si>
    <t xml:space="preserve">Základna DPH určena součtem celkové ceny z položek soupisů</t>
  </si>
  <si>
    <t xml:space="preserve">Double</t>
  </si>
  <si>
    <t xml:space="preserve">Hodnota DPH</t>
  </si>
  <si>
    <t xml:space="preserve">Celková cena bez DPH za celou stavbu. Sčítává se ze všech listů.</t>
  </si>
  <si>
    <t xml:space="preserve">Celková cena s DPH za celou stavbu</t>
  </si>
  <si>
    <t xml:space="preserve">Rekapitulace objektů stavby a soupisů prací</t>
  </si>
  <si>
    <t xml:space="preserve">Přebírá se z Rekapitulace stavby</t>
  </si>
  <si>
    <t xml:space="preserve">Kód objektu</t>
  </si>
  <si>
    <t xml:space="preserve">Objektu, Soupis prací</t>
  </si>
  <si>
    <t xml:space="preserve">Název objektu</t>
  </si>
  <si>
    <t xml:space="preserve">Cena bez DPH za daný objekt</t>
  </si>
  <si>
    <t xml:space="preserve">Cena spolu s DPH za daný objekt</t>
  </si>
  <si>
    <t xml:space="preserve">Typ zakázky</t>
  </si>
  <si>
    <t xml:space="preserve">eGTypZakazky</t>
  </si>
  <si>
    <t xml:space="preserve">Krycí list soupisu</t>
  </si>
  <si>
    <t xml:space="preserve">Objekt</t>
  </si>
  <si>
    <t xml:space="preserve">Kód a název objektu</t>
  </si>
  <si>
    <t xml:space="preserve">20 + 120</t>
  </si>
  <si>
    <t xml:space="preserve">Kód a název soupisu</t>
  </si>
  <si>
    <t xml:space="preserve">Poznámka k soupisu prací</t>
  </si>
  <si>
    <t xml:space="preserve">Rekapitulace sazeb DPH na položkách aktuálního soupisu</t>
  </si>
  <si>
    <t xml:space="preserve">Základna DPH určena součtem celkové ceny z položek aktuálního soupisu</t>
  </si>
  <si>
    <t xml:space="preserve">Cena bez DPH za daný soupis</t>
  </si>
  <si>
    <t xml:space="preserve">Cena s DPH</t>
  </si>
  <si>
    <t xml:space="preserve">Cena s DPH za daný soupis</t>
  </si>
  <si>
    <t xml:space="preserve">Rekapitulace členění soupisu prací</t>
  </si>
  <si>
    <t xml:space="preserve">Kód a název objektu, přebírá se z Krycího listu soupisu</t>
  </si>
  <si>
    <t xml:space="preserve">Kód a název objektu, přebírá se z Krycího listu soupisu</t>
  </si>
  <si>
    <t xml:space="preserve">Kód a název dílu ze soupisu</t>
  </si>
  <si>
    <t xml:space="preserve">20 + 100</t>
  </si>
  <si>
    <t xml:space="preserve">Cena celkem</t>
  </si>
  <si>
    <t xml:space="preserve">Cena celkem za díl ze soupisu</t>
  </si>
  <si>
    <t xml:space="preserve">Soupis prací</t>
  </si>
  <si>
    <t xml:space="preserve">Přebírá se z Krycího listu soupisu</t>
  </si>
  <si>
    <t xml:space="preserve">Pořadové číslo položky soupisu</t>
  </si>
  <si>
    <t xml:space="preserve">Long</t>
  </si>
  <si>
    <t xml:space="preserve">Typ položky soupisu</t>
  </si>
  <si>
    <t xml:space="preserve">eGTypPolozky</t>
  </si>
  <si>
    <t xml:space="preserve">Kód položky ze soupisu</t>
  </si>
  <si>
    <t xml:space="preserve">Popis položky ze soupisu</t>
  </si>
  <si>
    <t xml:space="preserve">Množství položky soupisu</t>
  </si>
  <si>
    <t xml:space="preserve">J.Cena</t>
  </si>
  <si>
    <t xml:space="preserve">Jednotková cena položky</t>
  </si>
  <si>
    <t xml:space="preserve">Cena celkem vyčíslena jako J.Cena * Množství</t>
  </si>
  <si>
    <t xml:space="preserve">Zařazení položky do cenové soustavy</t>
  </si>
  <si>
    <t xml:space="preserve">p</t>
  </si>
  <si>
    <t xml:space="preserve">Poznámka položky ze soupisu</t>
  </si>
  <si>
    <t xml:space="preserve">Memo</t>
  </si>
  <si>
    <t xml:space="preserve">psc</t>
  </si>
  <si>
    <t xml:space="preserve">Poznámka k souboru cen ze soupisu</t>
  </si>
  <si>
    <t xml:space="preserve">pp</t>
  </si>
  <si>
    <t xml:space="preserve">Plný popis položky ze soupisu</t>
  </si>
  <si>
    <t xml:space="preserve">vv</t>
  </si>
  <si>
    <t xml:space="preserve">Výkaz výměr (figura, výraz, výměra) ze soupisu</t>
  </si>
  <si>
    <t xml:space="preserve">Text,Text,Double</t>
  </si>
  <si>
    <t xml:space="preserve">20, 150</t>
  </si>
  <si>
    <t xml:space="preserve">fig</t>
  </si>
  <si>
    <t xml:space="preserve">Rozpad figur</t>
  </si>
  <si>
    <t xml:space="preserve">Sazba DPH pro položku</t>
  </si>
  <si>
    <t xml:space="preserve">eGSazbaDPH</t>
  </si>
  <si>
    <t xml:space="preserve">Hmotnost</t>
  </si>
  <si>
    <t xml:space="preserve">Hmotnost položky ze soupisu</t>
  </si>
  <si>
    <t xml:space="preserve">Suť</t>
  </si>
  <si>
    <t xml:space="preserve">Suť položky ze soupisu</t>
  </si>
  <si>
    <t xml:space="preserve">Nh</t>
  </si>
  <si>
    <t xml:space="preserve">Normohodiny položky ze soupisu</t>
  </si>
  <si>
    <t xml:space="preserve">Datová věta</t>
  </si>
  <si>
    <t xml:space="preserve">Typ věty</t>
  </si>
  <si>
    <t xml:space="preserve">Hodnota</t>
  </si>
  <si>
    <t xml:space="preserve">Význam</t>
  </si>
  <si>
    <t xml:space="preserve">Základní sazba DPH</t>
  </si>
  <si>
    <t xml:space="preserve">Snížená sazba DPH</t>
  </si>
  <si>
    <t xml:space="preserve">Nulová sazba DPH</t>
  </si>
  <si>
    <t xml:space="preserve">Základní sazba DPH přenesená</t>
  </si>
  <si>
    <t xml:space="preserve">Snížená sazba DPH přenesená</t>
  </si>
  <si>
    <t xml:space="preserve">Stavební objekt</t>
  </si>
  <si>
    <t xml:space="preserve">Inženýrský objekt</t>
  </si>
  <si>
    <t xml:space="preserve">Ostatní náklady</t>
  </si>
  <si>
    <t xml:space="preserve">Položka typu HSV</t>
  </si>
  <si>
    <t xml:space="preserve">Položka typu PSV</t>
  </si>
  <si>
    <t xml:space="preserve">Položka typu M</t>
  </si>
  <si>
    <t xml:space="preserve">Položka typu OST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</si>
</sst>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"/>
    <numFmt numFmtId="167" formatCode="#,##0.00%"/>
    <numFmt numFmtId="168" formatCode="dd\.mm\.yyyy"/>
    <numFmt numFmtId="169" formatCode="#,##0.00000"/>
    <numFmt numFmtId="170" formatCode="#,##0.000"/>
  </numFmts>
  <fonts count="57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b val="true"/>
      <sz val="14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8"/>
      <color theme="10"/>
      <name val="Wingdings 2"/>
      <family val="0"/>
      <charset val="1"/>
    </font>
    <font>
      <u val="single"/>
      <sz val="11"/>
      <color theme="10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8"/>
      <color rgb="FF000000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7"/>
      <color rgb="FF969696"/>
      <name val="Arial CE"/>
      <family val="0"/>
      <charset val="1"/>
    </font>
    <font>
      <sz val="7"/>
      <name val="Arial CE"/>
      <family val="0"/>
      <charset val="1"/>
    </font>
    <font>
      <sz val="7"/>
      <color rgb="FF979797"/>
      <name val="Arial CE"/>
      <family val="0"/>
      <charset val="1"/>
    </font>
    <font>
      <i val="true"/>
      <u val="single"/>
      <sz val="7"/>
      <color rgb="FF979797"/>
      <name val="Calibri"/>
      <family val="0"/>
      <charset val="1"/>
    </font>
    <font>
      <sz val="8"/>
      <color rgb="FF505050"/>
      <name val="Arial CE"/>
      <family val="0"/>
      <charset val="1"/>
    </font>
    <font>
      <sz val="8"/>
      <color rgb="FFFF0000"/>
      <name val="Arial CE"/>
      <family val="0"/>
      <charset val="1"/>
    </font>
    <font>
      <sz val="8"/>
      <color rgb="FF800080"/>
      <name val="Arial CE"/>
      <family val="0"/>
      <charset val="1"/>
    </font>
    <font>
      <i val="true"/>
      <sz val="7"/>
      <color rgb="FF969696"/>
      <name val="Arial CE"/>
      <family val="0"/>
      <charset val="1"/>
    </font>
    <font>
      <sz val="8"/>
      <color rgb="FF0000A8"/>
      <name val="Arial CE"/>
      <family val="0"/>
      <charset val="1"/>
    </font>
    <font>
      <b val="true"/>
      <sz val="9"/>
      <name val="Arial CE"/>
      <family val="0"/>
      <charset val="1"/>
    </font>
    <font>
      <sz val="8"/>
      <name val="Trebuchet MS"/>
      <family val="0"/>
      <charset val="238"/>
    </font>
    <font>
      <b val="true"/>
      <sz val="16"/>
      <name val="Trebuchet MS"/>
      <family val="0"/>
      <charset val="238"/>
    </font>
    <font>
      <b val="true"/>
      <sz val="11"/>
      <name val="Trebuchet MS"/>
      <family val="0"/>
      <charset val="238"/>
    </font>
    <font>
      <sz val="8"/>
      <name val="Arial CE"/>
      <family val="0"/>
      <charset val="238"/>
    </font>
    <font>
      <sz val="9"/>
      <name val="Trebuchet MS"/>
      <family val="0"/>
      <charset val="238"/>
    </font>
    <font>
      <i val="true"/>
      <sz val="8"/>
      <name val="Arial CE"/>
      <family val="0"/>
      <charset val="238"/>
    </font>
    <font>
      <sz val="8"/>
      <name val="Arial CE"/>
      <family val="0"/>
      <charset val="238"/>
    </font>
    <font>
      <b val="true"/>
      <sz val="8"/>
      <name val="Arial CE"/>
      <family val="0"/>
      <charset val="238"/>
    </font>
    <font>
      <sz val="10"/>
      <name val="Trebuchet MS"/>
      <family val="0"/>
      <charset val="238"/>
    </font>
    <font>
      <sz val="11"/>
      <name val="Trebuchet MS"/>
      <family val="0"/>
      <charset val="238"/>
    </font>
    <font>
      <b val="true"/>
      <sz val="9"/>
      <name val="Trebuchet MS"/>
      <family val="0"/>
      <charset val="238"/>
    </font>
    <font>
      <b val="true"/>
      <sz val="8"/>
      <name val="Arial CE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D2D2D2"/>
      </patternFill>
    </fill>
    <fill>
      <patternFill patternType="solid">
        <fgColor rgb="FFD2D2D2"/>
        <bgColor rgb="FFBEBEBE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5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1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2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0" fontId="3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0" fontId="4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0" fontId="4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4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5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7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5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5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3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3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5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5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4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9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5" fillId="0" borderId="2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5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5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5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1">
    <dxf>
      <fill>
        <patternFill patternType="solid">
          <fgColor rgb="FFD2D2D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3366"/>
          <bgColor rgb="FF000000"/>
        </patternFill>
      </fill>
    </dxf>
    <dxf>
      <fill>
        <patternFill patternType="solid">
          <fgColor rgb="FF960000"/>
          <bgColor rgb="FF000000"/>
        </patternFill>
      </fill>
    </dxf>
    <dxf>
      <fill>
        <patternFill patternType="solid">
          <fgColor rgb="FF969696"/>
          <bgColor rgb="FF000000"/>
        </patternFill>
      </fill>
    </dxf>
    <dxf>
      <fill>
        <patternFill patternType="solid">
          <fgColor rgb="FF979797"/>
          <bgColor rgb="FF000000"/>
        </patternFill>
      </fill>
    </dxf>
    <dxf>
      <fill>
        <patternFill patternType="solid">
          <fgColor rgb="FF505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A8"/>
          <bgColor rgb="FF000000"/>
        </patternFill>
      </fill>
    </dxf>
    <dxf>
      <fill>
        <patternFill patternType="solid">
          <fgColor rgb="FF800080"/>
          <bgColor rgb="FF000000"/>
        </patternFill>
      </fill>
    </dxf>
    <dxf>
      <fill>
        <patternFill patternType="solid">
          <fgColor rgb="FFFFFF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8"/>
      <rgbColor rgb="FF808000"/>
      <rgbColor rgb="FF800080"/>
      <rgbColor rgb="FF008080"/>
      <rgbColor rgb="FFBEBEBE"/>
      <rgbColor rgb="FF979797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0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9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286200</xdr:colOff>
      <xdr:row>1</xdr:row>
      <xdr:rowOff>142560</xdr:rowOff>
    </xdr:to>
    <xdr:pic>
      <xdr:nvPicPr>
        <xdr:cNvPr id="10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6200" cy="286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1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3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4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5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6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7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8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5_01/111251201" TargetMode="External"/><Relationship Id="rId2" Type="http://schemas.openxmlformats.org/officeDocument/2006/relationships/hyperlink" Target="https://podminky.urs.cz/item/CS_URS_2025_01/112101101" TargetMode="External"/><Relationship Id="rId3" Type="http://schemas.openxmlformats.org/officeDocument/2006/relationships/hyperlink" Target="https://podminky.urs.cz/item/CS_URS_2025_01/112101102" TargetMode="External"/><Relationship Id="rId4" Type="http://schemas.openxmlformats.org/officeDocument/2006/relationships/hyperlink" Target="https://podminky.urs.cz/item/CS_URS_2025_01/112155215" TargetMode="External"/><Relationship Id="rId5" Type="http://schemas.openxmlformats.org/officeDocument/2006/relationships/hyperlink" Target="https://podminky.urs.cz/item/CS_URS_2025_01/112155221" TargetMode="External"/><Relationship Id="rId6" Type="http://schemas.openxmlformats.org/officeDocument/2006/relationships/hyperlink" Target="https://podminky.urs.cz/item/CS_URS_2025_01/112155315" TargetMode="External"/><Relationship Id="rId7" Type="http://schemas.openxmlformats.org/officeDocument/2006/relationships/hyperlink" Target="https://podminky.urs.cz/item/CS_URS_2025_01/112251101" TargetMode="External"/><Relationship Id="rId8" Type="http://schemas.openxmlformats.org/officeDocument/2006/relationships/hyperlink" Target="https://podminky.urs.cz/item/CS_URS_2025_01/112251102" TargetMode="External"/><Relationship Id="rId9" Type="http://schemas.openxmlformats.org/officeDocument/2006/relationships/hyperlink" Target="https://podminky.urs.cz/item/CS_URS_2025_01/114203104" TargetMode="External"/><Relationship Id="rId10" Type="http://schemas.openxmlformats.org/officeDocument/2006/relationships/hyperlink" Target="https://podminky.urs.cz/item/CS_URS_2025_01/114253301" TargetMode="External"/><Relationship Id="rId11" Type="http://schemas.openxmlformats.org/officeDocument/2006/relationships/hyperlink" Target="https://podminky.urs.cz/item/CS_URS_2025_01/121151103" TargetMode="External"/><Relationship Id="rId12" Type="http://schemas.openxmlformats.org/officeDocument/2006/relationships/hyperlink" Target="https://podminky.urs.cz/item/CS_URS_2025_01/124253101" TargetMode="External"/><Relationship Id="rId13" Type="http://schemas.openxmlformats.org/officeDocument/2006/relationships/hyperlink" Target="https://podminky.urs.cz/item/CS_URS_2025_01/127751111" TargetMode="External"/><Relationship Id="rId14" Type="http://schemas.openxmlformats.org/officeDocument/2006/relationships/hyperlink" Target="https://podminky.urs.cz/item/CS_URS_2025_01/162201411" TargetMode="External"/><Relationship Id="rId15" Type="http://schemas.openxmlformats.org/officeDocument/2006/relationships/hyperlink" Target="https://podminky.urs.cz/item/CS_URS_2025_01/162201412" TargetMode="External"/><Relationship Id="rId16" Type="http://schemas.openxmlformats.org/officeDocument/2006/relationships/hyperlink" Target="https://podminky.urs.cz/item/CS_URS_2025_01/162201421" TargetMode="External"/><Relationship Id="rId17" Type="http://schemas.openxmlformats.org/officeDocument/2006/relationships/hyperlink" Target="https://podminky.urs.cz/item/CS_URS_2025_01/162201422" TargetMode="External"/><Relationship Id="rId18" Type="http://schemas.openxmlformats.org/officeDocument/2006/relationships/hyperlink" Target="https://podminky.urs.cz/item/CS_URS_2025_01/162301951" TargetMode="External"/><Relationship Id="rId19" Type="http://schemas.openxmlformats.org/officeDocument/2006/relationships/hyperlink" Target="https://podminky.urs.cz/item/CS_URS_2025_01/162301952" TargetMode="External"/><Relationship Id="rId20" Type="http://schemas.openxmlformats.org/officeDocument/2006/relationships/hyperlink" Target="https://podminky.urs.cz/item/CS_URS_2025_01/162301971" TargetMode="External"/><Relationship Id="rId21" Type="http://schemas.openxmlformats.org/officeDocument/2006/relationships/hyperlink" Target="https://podminky.urs.cz/item/CS_URS_2025_01/162301972" TargetMode="External"/><Relationship Id="rId22" Type="http://schemas.openxmlformats.org/officeDocument/2006/relationships/hyperlink" Target="https://podminky.urs.cz/item/CS_URS_2025_01/162451106" TargetMode="External"/><Relationship Id="rId23" Type="http://schemas.openxmlformats.org/officeDocument/2006/relationships/hyperlink" Target="https://podminky.urs.cz/item/CS_URS_2025_01/162351143" TargetMode="External"/><Relationship Id="rId24" Type="http://schemas.openxmlformats.org/officeDocument/2006/relationships/hyperlink" Target="https://podminky.urs.cz/item/CS_URS_2025_01/167151111" TargetMode="External"/><Relationship Id="rId25" Type="http://schemas.openxmlformats.org/officeDocument/2006/relationships/hyperlink" Target="https://podminky.urs.cz/item/CS_URS_2025_01/171151131" TargetMode="External"/><Relationship Id="rId26" Type="http://schemas.openxmlformats.org/officeDocument/2006/relationships/hyperlink" Target="https://podminky.urs.cz/item/CS_URS_2025_01/171251201" TargetMode="External"/><Relationship Id="rId27" Type="http://schemas.openxmlformats.org/officeDocument/2006/relationships/hyperlink" Target="https://podminky.urs.cz/item/CS_URS_2025_01/174251201" TargetMode="External"/><Relationship Id="rId28" Type="http://schemas.openxmlformats.org/officeDocument/2006/relationships/hyperlink" Target="https://podminky.urs.cz/item/CS_URS_2025_01/174251202" TargetMode="External"/><Relationship Id="rId29" Type="http://schemas.openxmlformats.org/officeDocument/2006/relationships/hyperlink" Target="https://podminky.urs.cz/item/CS_URS_2025_01/182151111" TargetMode="External"/><Relationship Id="rId30" Type="http://schemas.openxmlformats.org/officeDocument/2006/relationships/hyperlink" Target="https://podminky.urs.cz/item/CS_URS_2025_01/462512270" TargetMode="External"/><Relationship Id="rId31" Type="http://schemas.openxmlformats.org/officeDocument/2006/relationships/hyperlink" Target="https://podminky.urs.cz/item/CS_URS_2025_01/462512370" TargetMode="External"/><Relationship Id="rId32" Type="http://schemas.openxmlformats.org/officeDocument/2006/relationships/hyperlink" Target="https://podminky.urs.cz/item/CS_URS_2025_01/462519002" TargetMode="External"/><Relationship Id="rId33" Type="http://schemas.openxmlformats.org/officeDocument/2006/relationships/hyperlink" Target="https://podminky.urs.cz/item/CS_URS_2025_01/462519003" TargetMode="External"/><Relationship Id="rId34" Type="http://schemas.openxmlformats.org/officeDocument/2006/relationships/hyperlink" Target="https://podminky.urs.cz/item/CS_URS_2025_01/997013811" TargetMode="External"/><Relationship Id="rId35" Type="http://schemas.openxmlformats.org/officeDocument/2006/relationships/hyperlink" Target="https://podminky.urs.cz/item/CS_URS_2025_01/997321511" TargetMode="External"/><Relationship Id="rId36" Type="http://schemas.openxmlformats.org/officeDocument/2006/relationships/hyperlink" Target="https://podminky.urs.cz/item/CS_URS_2025_01/997321519" TargetMode="External"/><Relationship Id="rId37" Type="http://schemas.openxmlformats.org/officeDocument/2006/relationships/hyperlink" Target="https://podminky.urs.cz/item/CS_URS_2025_01/997321611" TargetMode="External"/><Relationship Id="rId38" Type="http://schemas.openxmlformats.org/officeDocument/2006/relationships/hyperlink" Target="https://podminky.urs.cz/item/CS_URS_2025_01/998332011" TargetMode="External"/><Relationship Id="rId39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5_01/111251202" TargetMode="External"/><Relationship Id="rId2" Type="http://schemas.openxmlformats.org/officeDocument/2006/relationships/hyperlink" Target="https://podminky.urs.cz/item/CS_URS_2025_01/112101101" TargetMode="External"/><Relationship Id="rId3" Type="http://schemas.openxmlformats.org/officeDocument/2006/relationships/hyperlink" Target="https://podminky.urs.cz/item/CS_URS_2025_01/112101102" TargetMode="External"/><Relationship Id="rId4" Type="http://schemas.openxmlformats.org/officeDocument/2006/relationships/hyperlink" Target="https://podminky.urs.cz/item/CS_URS_2025_01/112155215" TargetMode="External"/><Relationship Id="rId5" Type="http://schemas.openxmlformats.org/officeDocument/2006/relationships/hyperlink" Target="https://podminky.urs.cz/item/CS_URS_2025_01/112155221" TargetMode="External"/><Relationship Id="rId6" Type="http://schemas.openxmlformats.org/officeDocument/2006/relationships/hyperlink" Target="https://podminky.urs.cz/item/CS_URS_2025_01/112155225" TargetMode="External"/><Relationship Id="rId7" Type="http://schemas.openxmlformats.org/officeDocument/2006/relationships/hyperlink" Target="https://podminky.urs.cz/item/CS_URS_2025_01/112155315" TargetMode="External"/><Relationship Id="rId8" Type="http://schemas.openxmlformats.org/officeDocument/2006/relationships/hyperlink" Target="https://podminky.urs.cz/item/CS_URS_2025_01/112251101" TargetMode="External"/><Relationship Id="rId9" Type="http://schemas.openxmlformats.org/officeDocument/2006/relationships/hyperlink" Target="https://podminky.urs.cz/item/CS_URS_2025_01/112251102" TargetMode="External"/><Relationship Id="rId10" Type="http://schemas.openxmlformats.org/officeDocument/2006/relationships/hyperlink" Target="https://podminky.urs.cz/item/CS_URS_2025_01/112251103" TargetMode="External"/><Relationship Id="rId11" Type="http://schemas.openxmlformats.org/officeDocument/2006/relationships/hyperlink" Target="https://podminky.urs.cz/item/CS_URS_2025_01/112251105" TargetMode="External"/><Relationship Id="rId12" Type="http://schemas.openxmlformats.org/officeDocument/2006/relationships/hyperlink" Target="https://podminky.urs.cz/item/CS_URS_2025_01/114203104" TargetMode="External"/><Relationship Id="rId13" Type="http://schemas.openxmlformats.org/officeDocument/2006/relationships/hyperlink" Target="https://podminky.urs.cz/item/CS_URS_2025_01/114253301" TargetMode="External"/><Relationship Id="rId14" Type="http://schemas.openxmlformats.org/officeDocument/2006/relationships/hyperlink" Target="https://podminky.urs.cz/item/CS_URS_2025_01/124253101" TargetMode="External"/><Relationship Id="rId15" Type="http://schemas.openxmlformats.org/officeDocument/2006/relationships/hyperlink" Target="https://podminky.urs.cz/item/CS_URS_2025_01/127751111" TargetMode="External"/><Relationship Id="rId16" Type="http://schemas.openxmlformats.org/officeDocument/2006/relationships/hyperlink" Target="https://podminky.urs.cz/item/CS_URS_2025_01/162201411" TargetMode="External"/><Relationship Id="rId17" Type="http://schemas.openxmlformats.org/officeDocument/2006/relationships/hyperlink" Target="https://podminky.urs.cz/item/CS_URS_2025_01/162201412" TargetMode="External"/><Relationship Id="rId18" Type="http://schemas.openxmlformats.org/officeDocument/2006/relationships/hyperlink" Target="https://podminky.urs.cz/item/CS_URS_2025_01/162201413" TargetMode="External"/><Relationship Id="rId19" Type="http://schemas.openxmlformats.org/officeDocument/2006/relationships/hyperlink" Target="https://podminky.urs.cz/item/CS_URS_2025_01/162201421" TargetMode="External"/><Relationship Id="rId20" Type="http://schemas.openxmlformats.org/officeDocument/2006/relationships/hyperlink" Target="https://podminky.urs.cz/item/CS_URS_2025_01/162201422" TargetMode="External"/><Relationship Id="rId21" Type="http://schemas.openxmlformats.org/officeDocument/2006/relationships/hyperlink" Target="https://podminky.urs.cz/item/CS_URS_2025_01/162201423" TargetMode="External"/><Relationship Id="rId22" Type="http://schemas.openxmlformats.org/officeDocument/2006/relationships/hyperlink" Target="https://podminky.urs.cz/item/CS_URS_2025_01/162201520" TargetMode="External"/><Relationship Id="rId23" Type="http://schemas.openxmlformats.org/officeDocument/2006/relationships/hyperlink" Target="https://podminky.urs.cz/item/CS_URS_2025_01/162301951" TargetMode="External"/><Relationship Id="rId24" Type="http://schemas.openxmlformats.org/officeDocument/2006/relationships/hyperlink" Target="https://podminky.urs.cz/item/CS_URS_2025_01/162301952" TargetMode="External"/><Relationship Id="rId25" Type="http://schemas.openxmlformats.org/officeDocument/2006/relationships/hyperlink" Target="https://podminky.urs.cz/item/CS_URS_2025_01/162301953" TargetMode="External"/><Relationship Id="rId26" Type="http://schemas.openxmlformats.org/officeDocument/2006/relationships/hyperlink" Target="https://podminky.urs.cz/item/CS_URS_2025_01/162301971" TargetMode="External"/><Relationship Id="rId27" Type="http://schemas.openxmlformats.org/officeDocument/2006/relationships/hyperlink" Target="https://podminky.urs.cz/item/CS_URS_2025_01/162301972" TargetMode="External"/><Relationship Id="rId28" Type="http://schemas.openxmlformats.org/officeDocument/2006/relationships/hyperlink" Target="https://podminky.urs.cz/item/CS_URS_2025_01/162301973" TargetMode="External"/><Relationship Id="rId29" Type="http://schemas.openxmlformats.org/officeDocument/2006/relationships/hyperlink" Target="https://podminky.urs.cz/item/CS_URS_2025_01/162301975" TargetMode="External"/><Relationship Id="rId30" Type="http://schemas.openxmlformats.org/officeDocument/2006/relationships/hyperlink" Target="https://podminky.urs.cz/item/CS_URS_2025_01/162451106" TargetMode="External"/><Relationship Id="rId31" Type="http://schemas.openxmlformats.org/officeDocument/2006/relationships/hyperlink" Target="https://podminky.urs.cz/item/CS_URS_2025_01/162351143" TargetMode="External"/><Relationship Id="rId32" Type="http://schemas.openxmlformats.org/officeDocument/2006/relationships/hyperlink" Target="https://podminky.urs.cz/item/CS_URS_2025_01/167151111" TargetMode="External"/><Relationship Id="rId33" Type="http://schemas.openxmlformats.org/officeDocument/2006/relationships/hyperlink" Target="https://podminky.urs.cz/item/CS_URS_2025_01/171151131" TargetMode="External"/><Relationship Id="rId34" Type="http://schemas.openxmlformats.org/officeDocument/2006/relationships/hyperlink" Target="https://podminky.urs.cz/item/CS_URS_2025_01/171251201" TargetMode="External"/><Relationship Id="rId35" Type="http://schemas.openxmlformats.org/officeDocument/2006/relationships/hyperlink" Target="https://podminky.urs.cz/item/CS_URS_2025_01/174251201" TargetMode="External"/><Relationship Id="rId36" Type="http://schemas.openxmlformats.org/officeDocument/2006/relationships/hyperlink" Target="https://podminky.urs.cz/item/CS_URS_2025_01/174251202" TargetMode="External"/><Relationship Id="rId37" Type="http://schemas.openxmlformats.org/officeDocument/2006/relationships/hyperlink" Target="https://podminky.urs.cz/item/CS_URS_2025_01/174251203" TargetMode="External"/><Relationship Id="rId38" Type="http://schemas.openxmlformats.org/officeDocument/2006/relationships/hyperlink" Target="https://podminky.urs.cz/item/CS_URS_2025_01/174251205" TargetMode="External"/><Relationship Id="rId39" Type="http://schemas.openxmlformats.org/officeDocument/2006/relationships/hyperlink" Target="https://podminky.urs.cz/item/CS_URS_2025_01/181951111" TargetMode="External"/><Relationship Id="rId40" Type="http://schemas.openxmlformats.org/officeDocument/2006/relationships/hyperlink" Target="https://podminky.urs.cz/item/CS_URS_2025_01/182151111" TargetMode="External"/><Relationship Id="rId41" Type="http://schemas.openxmlformats.org/officeDocument/2006/relationships/hyperlink" Target="https://podminky.urs.cz/item/CS_URS_2025_01/462512270" TargetMode="External"/><Relationship Id="rId42" Type="http://schemas.openxmlformats.org/officeDocument/2006/relationships/hyperlink" Target="https://podminky.urs.cz/item/CS_URS_2025_01/462512370" TargetMode="External"/><Relationship Id="rId43" Type="http://schemas.openxmlformats.org/officeDocument/2006/relationships/hyperlink" Target="https://podminky.urs.cz/item/CS_URS_2025_01/462519002" TargetMode="External"/><Relationship Id="rId44" Type="http://schemas.openxmlformats.org/officeDocument/2006/relationships/hyperlink" Target="https://podminky.urs.cz/item/CS_URS_2025_01/462519003" TargetMode="External"/><Relationship Id="rId45" Type="http://schemas.openxmlformats.org/officeDocument/2006/relationships/hyperlink" Target="https://podminky.urs.cz/item/CS_URS_2025_01/997013811" TargetMode="External"/><Relationship Id="rId46" Type="http://schemas.openxmlformats.org/officeDocument/2006/relationships/hyperlink" Target="https://podminky.urs.cz/item/CS_URS_2025_01/997321511" TargetMode="External"/><Relationship Id="rId47" Type="http://schemas.openxmlformats.org/officeDocument/2006/relationships/hyperlink" Target="https://podminky.urs.cz/item/CS_URS_2025_01/997321519" TargetMode="External"/><Relationship Id="rId48" Type="http://schemas.openxmlformats.org/officeDocument/2006/relationships/hyperlink" Target="https://podminky.urs.cz/item/CS_URS_2025_01/997321611" TargetMode="External"/><Relationship Id="rId49" Type="http://schemas.openxmlformats.org/officeDocument/2006/relationships/hyperlink" Target="https://podminky.urs.cz/item/CS_URS_2025_01/998332011" TargetMode="External"/><Relationship Id="rId50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5_01/112101101" TargetMode="External"/><Relationship Id="rId2" Type="http://schemas.openxmlformats.org/officeDocument/2006/relationships/hyperlink" Target="https://podminky.urs.cz/item/CS_URS_2025_01/112155215" TargetMode="External"/><Relationship Id="rId3" Type="http://schemas.openxmlformats.org/officeDocument/2006/relationships/hyperlink" Target="https://podminky.urs.cz/item/CS_URS_2025_01/112251102" TargetMode="External"/><Relationship Id="rId4" Type="http://schemas.openxmlformats.org/officeDocument/2006/relationships/hyperlink" Target="https://podminky.urs.cz/item/CS_URS_2025_01/124253101" TargetMode="External"/><Relationship Id="rId5" Type="http://schemas.openxmlformats.org/officeDocument/2006/relationships/hyperlink" Target="https://podminky.urs.cz/item/CS_URS_2025_01/127751111" TargetMode="External"/><Relationship Id="rId6" Type="http://schemas.openxmlformats.org/officeDocument/2006/relationships/hyperlink" Target="https://podminky.urs.cz/item/CS_URS_2025_01/162201411" TargetMode="External"/><Relationship Id="rId7" Type="http://schemas.openxmlformats.org/officeDocument/2006/relationships/hyperlink" Target="https://podminky.urs.cz/item/CS_URS_2025_01/162201422" TargetMode="External"/><Relationship Id="rId8" Type="http://schemas.openxmlformats.org/officeDocument/2006/relationships/hyperlink" Target="https://podminky.urs.cz/item/CS_URS_2025_01/162301951" TargetMode="External"/><Relationship Id="rId9" Type="http://schemas.openxmlformats.org/officeDocument/2006/relationships/hyperlink" Target="https://podminky.urs.cz/item/CS_URS_2025_01/162301972" TargetMode="External"/><Relationship Id="rId10" Type="http://schemas.openxmlformats.org/officeDocument/2006/relationships/hyperlink" Target="https://podminky.urs.cz/item/CS_URS_2025_01/162451106" TargetMode="External"/><Relationship Id="rId11" Type="http://schemas.openxmlformats.org/officeDocument/2006/relationships/hyperlink" Target="https://podminky.urs.cz/item/CS_URS_2025_01/167151111" TargetMode="External"/><Relationship Id="rId12" Type="http://schemas.openxmlformats.org/officeDocument/2006/relationships/hyperlink" Target="https://podminky.urs.cz/item/CS_URS_2025_01/171151131" TargetMode="External"/><Relationship Id="rId13" Type="http://schemas.openxmlformats.org/officeDocument/2006/relationships/hyperlink" Target="https://podminky.urs.cz/item/CS_URS_2025_01/171251201" TargetMode="External"/><Relationship Id="rId14" Type="http://schemas.openxmlformats.org/officeDocument/2006/relationships/hyperlink" Target="https://podminky.urs.cz/item/CS_URS_2025_01/174251202" TargetMode="External"/><Relationship Id="rId15" Type="http://schemas.openxmlformats.org/officeDocument/2006/relationships/hyperlink" Target="https://podminky.urs.cz/item/CS_URS_2025_01/182151111" TargetMode="External"/><Relationship Id="rId16" Type="http://schemas.openxmlformats.org/officeDocument/2006/relationships/hyperlink" Target="https://podminky.urs.cz/item/CS_URS_2025_01/462512370" TargetMode="External"/><Relationship Id="rId17" Type="http://schemas.openxmlformats.org/officeDocument/2006/relationships/hyperlink" Target="https://podminky.urs.cz/item/CS_URS_2025_01/462519003" TargetMode="External"/><Relationship Id="rId18" Type="http://schemas.openxmlformats.org/officeDocument/2006/relationships/hyperlink" Target="https://podminky.urs.cz/item/CS_URS_2025_01/997013811" TargetMode="External"/><Relationship Id="rId19" Type="http://schemas.openxmlformats.org/officeDocument/2006/relationships/hyperlink" Target="https://podminky.urs.cz/item/CS_URS_2025_01/998332011" TargetMode="External"/><Relationship Id="rId20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5_01/112101101" TargetMode="External"/><Relationship Id="rId2" Type="http://schemas.openxmlformats.org/officeDocument/2006/relationships/hyperlink" Target="https://podminky.urs.cz/item/CS_URS_2025_01/112101102" TargetMode="External"/><Relationship Id="rId3" Type="http://schemas.openxmlformats.org/officeDocument/2006/relationships/hyperlink" Target="https://podminky.urs.cz/item/CS_URS_2025_01/112155215" TargetMode="External"/><Relationship Id="rId4" Type="http://schemas.openxmlformats.org/officeDocument/2006/relationships/hyperlink" Target="https://podminky.urs.cz/item/CS_URS_2025_01/112155221" TargetMode="External"/><Relationship Id="rId5" Type="http://schemas.openxmlformats.org/officeDocument/2006/relationships/hyperlink" Target="https://podminky.urs.cz/item/CS_URS_2025_01/112251102" TargetMode="External"/><Relationship Id="rId6" Type="http://schemas.openxmlformats.org/officeDocument/2006/relationships/hyperlink" Target="https://podminky.urs.cz/item/CS_URS_2025_01/114203104" TargetMode="External"/><Relationship Id="rId7" Type="http://schemas.openxmlformats.org/officeDocument/2006/relationships/hyperlink" Target="https://podminky.urs.cz/item/CS_URS_2025_01/114253301" TargetMode="External"/><Relationship Id="rId8" Type="http://schemas.openxmlformats.org/officeDocument/2006/relationships/hyperlink" Target="https://podminky.urs.cz/item/CS_URS_2025_01/124253101" TargetMode="External"/><Relationship Id="rId9" Type="http://schemas.openxmlformats.org/officeDocument/2006/relationships/hyperlink" Target="https://podminky.urs.cz/item/CS_URS_2025_01/127751111" TargetMode="External"/><Relationship Id="rId10" Type="http://schemas.openxmlformats.org/officeDocument/2006/relationships/hyperlink" Target="https://podminky.urs.cz/item/CS_URS_2025_01/162201411" TargetMode="External"/><Relationship Id="rId11" Type="http://schemas.openxmlformats.org/officeDocument/2006/relationships/hyperlink" Target="https://podminky.urs.cz/item/CS_URS_2025_01/162201412" TargetMode="External"/><Relationship Id="rId12" Type="http://schemas.openxmlformats.org/officeDocument/2006/relationships/hyperlink" Target="https://podminky.urs.cz/item/CS_URS_2025_01/162201422" TargetMode="External"/><Relationship Id="rId13" Type="http://schemas.openxmlformats.org/officeDocument/2006/relationships/hyperlink" Target="https://podminky.urs.cz/item/CS_URS_2025_01/162301951" TargetMode="External"/><Relationship Id="rId14" Type="http://schemas.openxmlformats.org/officeDocument/2006/relationships/hyperlink" Target="https://podminky.urs.cz/item/CS_URS_2025_01/162301952" TargetMode="External"/><Relationship Id="rId15" Type="http://schemas.openxmlformats.org/officeDocument/2006/relationships/hyperlink" Target="https://podminky.urs.cz/item/CS_URS_2025_01/162301972" TargetMode="External"/><Relationship Id="rId16" Type="http://schemas.openxmlformats.org/officeDocument/2006/relationships/hyperlink" Target="https://podminky.urs.cz/item/CS_URS_2025_01/162351143" TargetMode="External"/><Relationship Id="rId17" Type="http://schemas.openxmlformats.org/officeDocument/2006/relationships/hyperlink" Target="https://podminky.urs.cz/item/CS_URS_2025_01/162451106" TargetMode="External"/><Relationship Id="rId18" Type="http://schemas.openxmlformats.org/officeDocument/2006/relationships/hyperlink" Target="https://podminky.urs.cz/item/CS_URS_2025_01/167151111" TargetMode="External"/><Relationship Id="rId19" Type="http://schemas.openxmlformats.org/officeDocument/2006/relationships/hyperlink" Target="https://podminky.urs.cz/item/CS_URS_2025_01/171151131" TargetMode="External"/><Relationship Id="rId20" Type="http://schemas.openxmlformats.org/officeDocument/2006/relationships/hyperlink" Target="https://podminky.urs.cz/item/CS_URS_2025_01/171251201" TargetMode="External"/><Relationship Id="rId21" Type="http://schemas.openxmlformats.org/officeDocument/2006/relationships/hyperlink" Target="https://podminky.urs.cz/item/CS_URS_2025_01/174251202" TargetMode="External"/><Relationship Id="rId22" Type="http://schemas.openxmlformats.org/officeDocument/2006/relationships/hyperlink" Target="https://podminky.urs.cz/item/CS_URS_2025_01/182151111" TargetMode="External"/><Relationship Id="rId23" Type="http://schemas.openxmlformats.org/officeDocument/2006/relationships/hyperlink" Target="https://podminky.urs.cz/item/CS_URS_2025_01/462512370" TargetMode="External"/><Relationship Id="rId24" Type="http://schemas.openxmlformats.org/officeDocument/2006/relationships/hyperlink" Target="https://podminky.urs.cz/item/CS_URS_2025_01/462519003" TargetMode="External"/><Relationship Id="rId25" Type="http://schemas.openxmlformats.org/officeDocument/2006/relationships/hyperlink" Target="https://podminky.urs.cz/item/CS_URS_2025_01/997013811" TargetMode="External"/><Relationship Id="rId26" Type="http://schemas.openxmlformats.org/officeDocument/2006/relationships/hyperlink" Target="https://podminky.urs.cz/item/CS_URS_2025_01/997321511" TargetMode="External"/><Relationship Id="rId27" Type="http://schemas.openxmlformats.org/officeDocument/2006/relationships/hyperlink" Target="https://podminky.urs.cz/item/CS_URS_2025_01/997321519" TargetMode="External"/><Relationship Id="rId28" Type="http://schemas.openxmlformats.org/officeDocument/2006/relationships/hyperlink" Target="https://podminky.urs.cz/item/CS_URS_2025_01/997321611" TargetMode="External"/><Relationship Id="rId29" Type="http://schemas.openxmlformats.org/officeDocument/2006/relationships/hyperlink" Target="https://podminky.urs.cz/item/CS_URS_2025_01/998332011" TargetMode="External"/><Relationship Id="rId30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5_01/112101102" TargetMode="External"/><Relationship Id="rId2" Type="http://schemas.openxmlformats.org/officeDocument/2006/relationships/hyperlink" Target="https://podminky.urs.cz/item/CS_URS_2025_01/112155221" TargetMode="External"/><Relationship Id="rId3" Type="http://schemas.openxmlformats.org/officeDocument/2006/relationships/hyperlink" Target="https://podminky.urs.cz/item/CS_URS_2025_01/112251102" TargetMode="External"/><Relationship Id="rId4" Type="http://schemas.openxmlformats.org/officeDocument/2006/relationships/hyperlink" Target="https://podminky.urs.cz/item/CS_URS_2025_01/121151103" TargetMode="External"/><Relationship Id="rId5" Type="http://schemas.openxmlformats.org/officeDocument/2006/relationships/hyperlink" Target="https://podminky.urs.cz/item/CS_URS_2025_01/124253101" TargetMode="External"/><Relationship Id="rId6" Type="http://schemas.openxmlformats.org/officeDocument/2006/relationships/hyperlink" Target="https://podminky.urs.cz/item/CS_URS_2025_01/127751111" TargetMode="External"/><Relationship Id="rId7" Type="http://schemas.openxmlformats.org/officeDocument/2006/relationships/hyperlink" Target="https://podminky.urs.cz/item/CS_URS_2025_01/162201412" TargetMode="External"/><Relationship Id="rId8" Type="http://schemas.openxmlformats.org/officeDocument/2006/relationships/hyperlink" Target="https://podminky.urs.cz/item/CS_URS_2025_01/162201422" TargetMode="External"/><Relationship Id="rId9" Type="http://schemas.openxmlformats.org/officeDocument/2006/relationships/hyperlink" Target="https://podminky.urs.cz/item/CS_URS_2025_01/162301952" TargetMode="External"/><Relationship Id="rId10" Type="http://schemas.openxmlformats.org/officeDocument/2006/relationships/hyperlink" Target="https://podminky.urs.cz/item/CS_URS_2025_01/162301972" TargetMode="External"/><Relationship Id="rId11" Type="http://schemas.openxmlformats.org/officeDocument/2006/relationships/hyperlink" Target="https://podminky.urs.cz/item/CS_URS_2025_01/162451106" TargetMode="External"/><Relationship Id="rId12" Type="http://schemas.openxmlformats.org/officeDocument/2006/relationships/hyperlink" Target="https://podminky.urs.cz/item/CS_URS_2025_01/167151111" TargetMode="External"/><Relationship Id="rId13" Type="http://schemas.openxmlformats.org/officeDocument/2006/relationships/hyperlink" Target="https://podminky.urs.cz/item/CS_URS_2025_01/171151131" TargetMode="External"/><Relationship Id="rId14" Type="http://schemas.openxmlformats.org/officeDocument/2006/relationships/hyperlink" Target="https://podminky.urs.cz/item/CS_URS_2025_01/171251201" TargetMode="External"/><Relationship Id="rId15" Type="http://schemas.openxmlformats.org/officeDocument/2006/relationships/hyperlink" Target="https://podminky.urs.cz/item/CS_URS_2025_01/174251202" TargetMode="External"/><Relationship Id="rId16" Type="http://schemas.openxmlformats.org/officeDocument/2006/relationships/hyperlink" Target="https://podminky.urs.cz/item/CS_URS_2025_01/182151111" TargetMode="External"/><Relationship Id="rId17" Type="http://schemas.openxmlformats.org/officeDocument/2006/relationships/hyperlink" Target="https://podminky.urs.cz/item/CS_URS_2025_01/462512370" TargetMode="External"/><Relationship Id="rId18" Type="http://schemas.openxmlformats.org/officeDocument/2006/relationships/hyperlink" Target="https://podminky.urs.cz/item/CS_URS_2025_01/462519003" TargetMode="External"/><Relationship Id="rId19" Type="http://schemas.openxmlformats.org/officeDocument/2006/relationships/hyperlink" Target="https://podminky.urs.cz/item/CS_URS_2025_01/997013811" TargetMode="External"/><Relationship Id="rId20" Type="http://schemas.openxmlformats.org/officeDocument/2006/relationships/hyperlink" Target="https://podminky.urs.cz/item/CS_URS_2025_01/998332011" TargetMode="External"/><Relationship Id="rId2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5_01/112101101" TargetMode="External"/><Relationship Id="rId2" Type="http://schemas.openxmlformats.org/officeDocument/2006/relationships/hyperlink" Target="https://podminky.urs.cz/item/CS_URS_2025_01/112101102" TargetMode="External"/><Relationship Id="rId3" Type="http://schemas.openxmlformats.org/officeDocument/2006/relationships/hyperlink" Target="https://podminky.urs.cz/item/CS_URS_2025_01/112155215" TargetMode="External"/><Relationship Id="rId4" Type="http://schemas.openxmlformats.org/officeDocument/2006/relationships/hyperlink" Target="https://podminky.urs.cz/item/CS_URS_2025_01/112155221" TargetMode="External"/><Relationship Id="rId5" Type="http://schemas.openxmlformats.org/officeDocument/2006/relationships/hyperlink" Target="https://podminky.urs.cz/item/CS_URS_2025_01/112251102" TargetMode="External"/><Relationship Id="rId6" Type="http://schemas.openxmlformats.org/officeDocument/2006/relationships/hyperlink" Target="https://podminky.urs.cz/item/CS_URS_2025_01/114203104" TargetMode="External"/><Relationship Id="rId7" Type="http://schemas.openxmlformats.org/officeDocument/2006/relationships/hyperlink" Target="https://podminky.urs.cz/item/CS_URS_2025_01/114253301" TargetMode="External"/><Relationship Id="rId8" Type="http://schemas.openxmlformats.org/officeDocument/2006/relationships/hyperlink" Target="https://podminky.urs.cz/item/CS_URS_2025_01/124253101" TargetMode="External"/><Relationship Id="rId9" Type="http://schemas.openxmlformats.org/officeDocument/2006/relationships/hyperlink" Target="https://podminky.urs.cz/item/CS_URS_2025_01/127751111" TargetMode="External"/><Relationship Id="rId10" Type="http://schemas.openxmlformats.org/officeDocument/2006/relationships/hyperlink" Target="https://podminky.urs.cz/item/CS_URS_2025_01/162201411" TargetMode="External"/><Relationship Id="rId11" Type="http://schemas.openxmlformats.org/officeDocument/2006/relationships/hyperlink" Target="https://podminky.urs.cz/item/CS_URS_2025_01/162201412" TargetMode="External"/><Relationship Id="rId12" Type="http://schemas.openxmlformats.org/officeDocument/2006/relationships/hyperlink" Target="https://podminky.urs.cz/item/CS_URS_2025_01/162201422" TargetMode="External"/><Relationship Id="rId13" Type="http://schemas.openxmlformats.org/officeDocument/2006/relationships/hyperlink" Target="https://podminky.urs.cz/item/CS_URS_2025_01/162301951" TargetMode="External"/><Relationship Id="rId14" Type="http://schemas.openxmlformats.org/officeDocument/2006/relationships/hyperlink" Target="https://podminky.urs.cz/item/CS_URS_2025_01/162301952" TargetMode="External"/><Relationship Id="rId15" Type="http://schemas.openxmlformats.org/officeDocument/2006/relationships/hyperlink" Target="https://podminky.urs.cz/item/CS_URS_2025_01/162301972" TargetMode="External"/><Relationship Id="rId16" Type="http://schemas.openxmlformats.org/officeDocument/2006/relationships/hyperlink" Target="https://podminky.urs.cz/item/CS_URS_2025_01/162451106" TargetMode="External"/><Relationship Id="rId17" Type="http://schemas.openxmlformats.org/officeDocument/2006/relationships/hyperlink" Target="https://podminky.urs.cz/item/CS_URS_2025_01/162351143" TargetMode="External"/><Relationship Id="rId18" Type="http://schemas.openxmlformats.org/officeDocument/2006/relationships/hyperlink" Target="https://podminky.urs.cz/item/CS_URS_2025_01/167151111" TargetMode="External"/><Relationship Id="rId19" Type="http://schemas.openxmlformats.org/officeDocument/2006/relationships/hyperlink" Target="https://podminky.urs.cz/item/CS_URS_2025_01/171151131" TargetMode="External"/><Relationship Id="rId20" Type="http://schemas.openxmlformats.org/officeDocument/2006/relationships/hyperlink" Target="https://podminky.urs.cz/item/CS_URS_2025_01/171251201" TargetMode="External"/><Relationship Id="rId21" Type="http://schemas.openxmlformats.org/officeDocument/2006/relationships/hyperlink" Target="https://podminky.urs.cz/item/CS_URS_2025_01/174251202" TargetMode="External"/><Relationship Id="rId22" Type="http://schemas.openxmlformats.org/officeDocument/2006/relationships/hyperlink" Target="https://podminky.urs.cz/item/CS_URS_2025_01/182151111" TargetMode="External"/><Relationship Id="rId23" Type="http://schemas.openxmlformats.org/officeDocument/2006/relationships/hyperlink" Target="https://podminky.urs.cz/item/CS_URS_2025_01/462512270" TargetMode="External"/><Relationship Id="rId24" Type="http://schemas.openxmlformats.org/officeDocument/2006/relationships/hyperlink" Target="https://podminky.urs.cz/item/CS_URS_2025_01/462512370" TargetMode="External"/><Relationship Id="rId25" Type="http://schemas.openxmlformats.org/officeDocument/2006/relationships/hyperlink" Target="https://podminky.urs.cz/item/CS_URS_2025_01/462519002" TargetMode="External"/><Relationship Id="rId26" Type="http://schemas.openxmlformats.org/officeDocument/2006/relationships/hyperlink" Target="https://podminky.urs.cz/item/CS_URS_2025_01/462519003" TargetMode="External"/><Relationship Id="rId27" Type="http://schemas.openxmlformats.org/officeDocument/2006/relationships/hyperlink" Target="https://podminky.urs.cz/item/CS_URS_2025_01/997321511" TargetMode="External"/><Relationship Id="rId28" Type="http://schemas.openxmlformats.org/officeDocument/2006/relationships/hyperlink" Target="https://podminky.urs.cz/item/CS_URS_2025_01/997321519" TargetMode="External"/><Relationship Id="rId29" Type="http://schemas.openxmlformats.org/officeDocument/2006/relationships/hyperlink" Target="https://podminky.urs.cz/item/CS_URS_2025_01/997321611" TargetMode="External"/><Relationship Id="rId30" Type="http://schemas.openxmlformats.org/officeDocument/2006/relationships/hyperlink" Target="https://podminky.urs.cz/item/CS_URS_2025_01/998332011" TargetMode="External"/><Relationship Id="rId3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5_01/111251201" TargetMode="External"/><Relationship Id="rId2" Type="http://schemas.openxmlformats.org/officeDocument/2006/relationships/hyperlink" Target="https://podminky.urs.cz/item/CS_URS_2025_01/112155315" TargetMode="External"/><Relationship Id="rId3" Type="http://schemas.openxmlformats.org/officeDocument/2006/relationships/hyperlink" Target="https://podminky.urs.cz/item/CS_URS_2025_01/112251102" TargetMode="External"/><Relationship Id="rId4" Type="http://schemas.openxmlformats.org/officeDocument/2006/relationships/hyperlink" Target="https://podminky.urs.cz/item/CS_URS_2025_01/114203104" TargetMode="External"/><Relationship Id="rId5" Type="http://schemas.openxmlformats.org/officeDocument/2006/relationships/hyperlink" Target="https://podminky.urs.cz/item/CS_URS_2025_01/114253301" TargetMode="External"/><Relationship Id="rId6" Type="http://schemas.openxmlformats.org/officeDocument/2006/relationships/hyperlink" Target="https://podminky.urs.cz/item/CS_URS_2025_01/121151103" TargetMode="External"/><Relationship Id="rId7" Type="http://schemas.openxmlformats.org/officeDocument/2006/relationships/hyperlink" Target="https://podminky.urs.cz/item/CS_URS_2025_01/124253101" TargetMode="External"/><Relationship Id="rId8" Type="http://schemas.openxmlformats.org/officeDocument/2006/relationships/hyperlink" Target="https://podminky.urs.cz/item/CS_URS_2025_01/127751111" TargetMode="External"/><Relationship Id="rId9" Type="http://schemas.openxmlformats.org/officeDocument/2006/relationships/hyperlink" Target="https://podminky.urs.cz/item/CS_URS_2025_01/162201422" TargetMode="External"/><Relationship Id="rId10" Type="http://schemas.openxmlformats.org/officeDocument/2006/relationships/hyperlink" Target="https://podminky.urs.cz/item/CS_URS_2025_01/162301972" TargetMode="External"/><Relationship Id="rId11" Type="http://schemas.openxmlformats.org/officeDocument/2006/relationships/hyperlink" Target="https://podminky.urs.cz/item/CS_URS_2025_01/162451106" TargetMode="External"/><Relationship Id="rId12" Type="http://schemas.openxmlformats.org/officeDocument/2006/relationships/hyperlink" Target="https://podminky.urs.cz/item/CS_URS_2025_01/162351143" TargetMode="External"/><Relationship Id="rId13" Type="http://schemas.openxmlformats.org/officeDocument/2006/relationships/hyperlink" Target="https://podminky.urs.cz/item/CS_URS_2025_01/167151111" TargetMode="External"/><Relationship Id="rId14" Type="http://schemas.openxmlformats.org/officeDocument/2006/relationships/hyperlink" Target="https://podminky.urs.cz/item/CS_URS_2025_01/171151131" TargetMode="External"/><Relationship Id="rId15" Type="http://schemas.openxmlformats.org/officeDocument/2006/relationships/hyperlink" Target="https://podminky.urs.cz/item/CS_URS_2025_01/171251201" TargetMode="External"/><Relationship Id="rId16" Type="http://schemas.openxmlformats.org/officeDocument/2006/relationships/hyperlink" Target="https://podminky.urs.cz/item/CS_URS_2025_01/174251202" TargetMode="External"/><Relationship Id="rId17" Type="http://schemas.openxmlformats.org/officeDocument/2006/relationships/hyperlink" Target="https://podminky.urs.cz/item/CS_URS_2025_01/462512370" TargetMode="External"/><Relationship Id="rId18" Type="http://schemas.openxmlformats.org/officeDocument/2006/relationships/hyperlink" Target="https://podminky.urs.cz/item/CS_URS_2025_01/462519003" TargetMode="External"/><Relationship Id="rId19" Type="http://schemas.openxmlformats.org/officeDocument/2006/relationships/hyperlink" Target="https://podminky.urs.cz/item/CS_URS_2025_01/997013811" TargetMode="External"/><Relationship Id="rId20" Type="http://schemas.openxmlformats.org/officeDocument/2006/relationships/hyperlink" Target="https://podminky.urs.cz/item/CS_URS_2025_01/997321511" TargetMode="External"/><Relationship Id="rId21" Type="http://schemas.openxmlformats.org/officeDocument/2006/relationships/hyperlink" Target="https://podminky.urs.cz/item/CS_URS_2025_01/997321519" TargetMode="External"/><Relationship Id="rId22" Type="http://schemas.openxmlformats.org/officeDocument/2006/relationships/hyperlink" Target="https://podminky.urs.cz/item/CS_URS_2025_01/997321611" TargetMode="External"/><Relationship Id="rId23" Type="http://schemas.openxmlformats.org/officeDocument/2006/relationships/hyperlink" Target="https://podminky.urs.cz/item/CS_URS_2025_01/998332011" TargetMode="External"/><Relationship Id="rId24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5_01/114203104" TargetMode="External"/><Relationship Id="rId2" Type="http://schemas.openxmlformats.org/officeDocument/2006/relationships/hyperlink" Target="https://podminky.urs.cz/item/CS_URS_2025_01/114253301" TargetMode="External"/><Relationship Id="rId3" Type="http://schemas.openxmlformats.org/officeDocument/2006/relationships/hyperlink" Target="https://podminky.urs.cz/item/CS_URS_2025_01/124253101" TargetMode="External"/><Relationship Id="rId4" Type="http://schemas.openxmlformats.org/officeDocument/2006/relationships/hyperlink" Target="https://podminky.urs.cz/item/CS_URS_2025_01/127751111" TargetMode="External"/><Relationship Id="rId5" Type="http://schemas.openxmlformats.org/officeDocument/2006/relationships/hyperlink" Target="https://podminky.urs.cz/item/CS_URS_2025_01/162451106" TargetMode="External"/><Relationship Id="rId6" Type="http://schemas.openxmlformats.org/officeDocument/2006/relationships/hyperlink" Target="https://podminky.urs.cz/item/CS_URS_2025_01/162351143" TargetMode="External"/><Relationship Id="rId7" Type="http://schemas.openxmlformats.org/officeDocument/2006/relationships/hyperlink" Target="https://podminky.urs.cz/item/CS_URS_2025_01/167151111" TargetMode="External"/><Relationship Id="rId8" Type="http://schemas.openxmlformats.org/officeDocument/2006/relationships/hyperlink" Target="https://podminky.urs.cz/item/CS_URS_2025_01/171151131" TargetMode="External"/><Relationship Id="rId9" Type="http://schemas.openxmlformats.org/officeDocument/2006/relationships/hyperlink" Target="https://podminky.urs.cz/item/CS_URS_2025_01/171251201" TargetMode="External"/><Relationship Id="rId10" Type="http://schemas.openxmlformats.org/officeDocument/2006/relationships/hyperlink" Target="https://podminky.urs.cz/item/CS_URS_2025_01/182112121" TargetMode="External"/><Relationship Id="rId11" Type="http://schemas.openxmlformats.org/officeDocument/2006/relationships/hyperlink" Target="https://podminky.urs.cz/item/CS_URS_2025_01/462512270" TargetMode="External"/><Relationship Id="rId12" Type="http://schemas.openxmlformats.org/officeDocument/2006/relationships/hyperlink" Target="https://podminky.urs.cz/item/CS_URS_2025_01/462512370" TargetMode="External"/><Relationship Id="rId13" Type="http://schemas.openxmlformats.org/officeDocument/2006/relationships/hyperlink" Target="https://podminky.urs.cz/item/CS_URS_2025_01/462519002" TargetMode="External"/><Relationship Id="rId14" Type="http://schemas.openxmlformats.org/officeDocument/2006/relationships/hyperlink" Target="https://podminky.urs.cz/item/CS_URS_2025_01/462519003" TargetMode="External"/><Relationship Id="rId15" Type="http://schemas.openxmlformats.org/officeDocument/2006/relationships/hyperlink" Target="https://podminky.urs.cz/item/CS_URS_2025_01/997321511" TargetMode="External"/><Relationship Id="rId16" Type="http://schemas.openxmlformats.org/officeDocument/2006/relationships/hyperlink" Target="https://podminky.urs.cz/item/CS_URS_2025_01/997321519" TargetMode="External"/><Relationship Id="rId17" Type="http://schemas.openxmlformats.org/officeDocument/2006/relationships/hyperlink" Target="https://podminky.urs.cz/item/CS_URS_2025_01/997321611" TargetMode="External"/><Relationship Id="rId18" Type="http://schemas.openxmlformats.org/officeDocument/2006/relationships/hyperlink" Target="https://podminky.urs.cz/item/CS_URS_2025_01/998332011" TargetMode="External"/><Relationship Id="rId19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M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7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fals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 t="s">
        <v>1</v>
      </c>
      <c r="BA1" s="1" t="s">
        <v>2</v>
      </c>
      <c r="BB1" s="1" t="s">
        <v>3</v>
      </c>
      <c r="BT1" s="1" t="s">
        <v>4</v>
      </c>
      <c r="BU1" s="1" t="s">
        <v>4</v>
      </c>
      <c r="BV1" s="1" t="s">
        <v>5</v>
      </c>
    </row>
    <row r="2" customFormat="false" ht="36.95" hidden="false" customHeight="true" outlineLevel="0" collapsed="false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6</v>
      </c>
      <c r="BT2" s="3" t="s">
        <v>7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6</v>
      </c>
      <c r="BT3" s="3" t="s">
        <v>8</v>
      </c>
    </row>
    <row r="4" customFormat="false" ht="24.95" hidden="false" customHeight="true" outlineLevel="0" collapsed="false">
      <c r="B4" s="7"/>
      <c r="C4" s="8"/>
      <c r="D4" s="9" t="s">
        <v>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10</v>
      </c>
      <c r="BE4" s="11" t="s">
        <v>11</v>
      </c>
      <c r="BS4" s="3" t="s">
        <v>12</v>
      </c>
    </row>
    <row r="5" customFormat="false" ht="12" hidden="false" customHeight="true" outlineLevel="0" collapsed="false">
      <c r="B5" s="7"/>
      <c r="C5" s="8"/>
      <c r="D5" s="12" t="s">
        <v>13</v>
      </c>
      <c r="E5" s="8"/>
      <c r="F5" s="8"/>
      <c r="G5" s="8"/>
      <c r="H5" s="8"/>
      <c r="I5" s="8"/>
      <c r="J5" s="8"/>
      <c r="K5" s="13" t="s">
        <v>14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8"/>
      <c r="AQ5" s="8"/>
      <c r="AR5" s="6"/>
      <c r="BE5" s="14" t="s">
        <v>15</v>
      </c>
      <c r="BS5" s="3" t="s">
        <v>6</v>
      </c>
    </row>
    <row r="6" customFormat="false" ht="36.95" hidden="false" customHeight="true" outlineLevel="0" collapsed="false">
      <c r="B6" s="7"/>
      <c r="C6" s="8"/>
      <c r="D6" s="15" t="s">
        <v>16</v>
      </c>
      <c r="E6" s="8"/>
      <c r="F6" s="8"/>
      <c r="G6" s="8"/>
      <c r="H6" s="8"/>
      <c r="I6" s="8"/>
      <c r="J6" s="8"/>
      <c r="K6" s="16" t="s">
        <v>17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8"/>
      <c r="AQ6" s="8"/>
      <c r="AR6" s="6"/>
      <c r="BE6" s="14"/>
      <c r="BS6" s="3" t="s">
        <v>6</v>
      </c>
    </row>
    <row r="7" customFormat="false" ht="12" hidden="false" customHeight="true" outlineLevel="0" collapsed="false">
      <c r="B7" s="7"/>
      <c r="C7" s="8"/>
      <c r="D7" s="17" t="s">
        <v>18</v>
      </c>
      <c r="E7" s="8"/>
      <c r="F7" s="8"/>
      <c r="G7" s="8"/>
      <c r="H7" s="8"/>
      <c r="I7" s="8"/>
      <c r="J7" s="8"/>
      <c r="K7" s="1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7" t="s">
        <v>19</v>
      </c>
      <c r="AL7" s="8"/>
      <c r="AM7" s="8"/>
      <c r="AN7" s="18"/>
      <c r="AO7" s="8"/>
      <c r="AP7" s="8"/>
      <c r="AQ7" s="8"/>
      <c r="AR7" s="6"/>
      <c r="BE7" s="14"/>
      <c r="BS7" s="3" t="s">
        <v>6</v>
      </c>
    </row>
    <row r="8" customFormat="false" ht="12" hidden="false" customHeight="true" outlineLevel="0" collapsed="false">
      <c r="B8" s="7"/>
      <c r="C8" s="8"/>
      <c r="D8" s="17" t="s">
        <v>20</v>
      </c>
      <c r="E8" s="8"/>
      <c r="F8" s="8"/>
      <c r="G8" s="8"/>
      <c r="H8" s="8"/>
      <c r="I8" s="8"/>
      <c r="J8" s="8"/>
      <c r="K8" s="18" t="s">
        <v>21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7" t="s">
        <v>22</v>
      </c>
      <c r="AL8" s="8"/>
      <c r="AM8" s="8"/>
      <c r="AN8" s="19" t="s">
        <v>23</v>
      </c>
      <c r="AO8" s="8"/>
      <c r="AP8" s="8"/>
      <c r="AQ8" s="8"/>
      <c r="AR8" s="6"/>
      <c r="BE8" s="14"/>
      <c r="BS8" s="3" t="s">
        <v>6</v>
      </c>
    </row>
    <row r="9" customFormat="false" ht="14.4" hidden="false" customHeight="true" outlineLevel="0" collapsed="false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14"/>
      <c r="BS9" s="3" t="s">
        <v>6</v>
      </c>
    </row>
    <row r="10" customFormat="false" ht="12" hidden="false" customHeight="true" outlineLevel="0" collapsed="false">
      <c r="B10" s="7"/>
      <c r="C10" s="8"/>
      <c r="D10" s="17" t="s">
        <v>24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7" t="s">
        <v>25</v>
      </c>
      <c r="AL10" s="8"/>
      <c r="AM10" s="8"/>
      <c r="AN10" s="18" t="s">
        <v>26</v>
      </c>
      <c r="AO10" s="8"/>
      <c r="AP10" s="8"/>
      <c r="AQ10" s="8"/>
      <c r="AR10" s="6"/>
      <c r="BE10" s="14"/>
      <c r="BS10" s="3" t="s">
        <v>6</v>
      </c>
    </row>
    <row r="11" customFormat="false" ht="18.5" hidden="false" customHeight="true" outlineLevel="0" collapsed="false">
      <c r="B11" s="7"/>
      <c r="C11" s="8"/>
      <c r="D11" s="8"/>
      <c r="E11" s="18" t="s">
        <v>27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7" t="s">
        <v>28</v>
      </c>
      <c r="AL11" s="8"/>
      <c r="AM11" s="8"/>
      <c r="AN11" s="18" t="s">
        <v>29</v>
      </c>
      <c r="AO11" s="8"/>
      <c r="AP11" s="8"/>
      <c r="AQ11" s="8"/>
      <c r="AR11" s="6"/>
      <c r="BE11" s="14"/>
      <c r="BS11" s="3" t="s">
        <v>6</v>
      </c>
    </row>
    <row r="12" customFormat="false" ht="6.95" hidden="false" customHeight="true" outlineLevel="0" collapsed="false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14"/>
      <c r="BS12" s="3" t="s">
        <v>6</v>
      </c>
    </row>
    <row r="13" customFormat="false" ht="12" hidden="false" customHeight="true" outlineLevel="0" collapsed="false">
      <c r="B13" s="7"/>
      <c r="C13" s="8"/>
      <c r="D13" s="17" t="s">
        <v>30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7" t="s">
        <v>25</v>
      </c>
      <c r="AL13" s="8"/>
      <c r="AM13" s="8"/>
      <c r="AN13" s="20" t="s">
        <v>31</v>
      </c>
      <c r="AO13" s="8"/>
      <c r="AP13" s="8"/>
      <c r="AQ13" s="8"/>
      <c r="AR13" s="6"/>
      <c r="BE13" s="14"/>
      <c r="BS13" s="3" t="s">
        <v>6</v>
      </c>
    </row>
    <row r="14" customFormat="false" ht="12.8" hidden="false" customHeight="false" outlineLevel="0" collapsed="false">
      <c r="B14" s="7"/>
      <c r="C14" s="8"/>
      <c r="D14" s="8"/>
      <c r="E14" s="21" t="s">
        <v>31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7" t="s">
        <v>28</v>
      </c>
      <c r="AL14" s="8"/>
      <c r="AM14" s="8"/>
      <c r="AN14" s="20" t="s">
        <v>31</v>
      </c>
      <c r="AO14" s="8"/>
      <c r="AP14" s="8"/>
      <c r="AQ14" s="8"/>
      <c r="AR14" s="6"/>
      <c r="BE14" s="14"/>
      <c r="BS14" s="3" t="s">
        <v>6</v>
      </c>
    </row>
    <row r="15" customFormat="false" ht="6.95" hidden="false" customHeight="true" outlineLevel="0" collapsed="false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14"/>
      <c r="BS15" s="3" t="s">
        <v>4</v>
      </c>
    </row>
    <row r="16" customFormat="false" ht="12" hidden="false" customHeight="true" outlineLevel="0" collapsed="false">
      <c r="B16" s="7"/>
      <c r="C16" s="8"/>
      <c r="D16" s="17" t="s">
        <v>32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7" t="s">
        <v>25</v>
      </c>
      <c r="AL16" s="8"/>
      <c r="AM16" s="8"/>
      <c r="AN16" s="18" t="s">
        <v>33</v>
      </c>
      <c r="AO16" s="8"/>
      <c r="AP16" s="8"/>
      <c r="AQ16" s="8"/>
      <c r="AR16" s="6"/>
      <c r="BE16" s="14"/>
      <c r="BS16" s="3" t="s">
        <v>4</v>
      </c>
    </row>
    <row r="17" customFormat="false" ht="18.5" hidden="false" customHeight="true" outlineLevel="0" collapsed="false">
      <c r="B17" s="7"/>
      <c r="C17" s="8"/>
      <c r="D17" s="8"/>
      <c r="E17" s="18" t="s">
        <v>34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7" t="s">
        <v>28</v>
      </c>
      <c r="AL17" s="8"/>
      <c r="AM17" s="8"/>
      <c r="AN17" s="18" t="s">
        <v>35</v>
      </c>
      <c r="AO17" s="8"/>
      <c r="AP17" s="8"/>
      <c r="AQ17" s="8"/>
      <c r="AR17" s="6"/>
      <c r="BE17" s="14"/>
      <c r="BS17" s="3" t="s">
        <v>36</v>
      </c>
    </row>
    <row r="18" customFormat="false" ht="6.95" hidden="false" customHeight="true" outlineLevel="0" collapsed="false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14"/>
      <c r="BS18" s="3" t="s">
        <v>6</v>
      </c>
    </row>
    <row r="19" customFormat="false" ht="12" hidden="false" customHeight="true" outlineLevel="0" collapsed="false">
      <c r="B19" s="7"/>
      <c r="C19" s="8"/>
      <c r="D19" s="17" t="s">
        <v>37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7" t="s">
        <v>25</v>
      </c>
      <c r="AL19" s="8"/>
      <c r="AM19" s="8"/>
      <c r="AN19" s="18"/>
      <c r="AO19" s="8"/>
      <c r="AP19" s="8"/>
      <c r="AQ19" s="8"/>
      <c r="AR19" s="6"/>
      <c r="BE19" s="14"/>
      <c r="BS19" s="3" t="s">
        <v>6</v>
      </c>
    </row>
    <row r="20" customFormat="false" ht="18.5" hidden="false" customHeight="true" outlineLevel="0" collapsed="false">
      <c r="B20" s="7"/>
      <c r="C20" s="8"/>
      <c r="D20" s="8"/>
      <c r="E20" s="18" t="s">
        <v>38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7" t="s">
        <v>28</v>
      </c>
      <c r="AL20" s="8"/>
      <c r="AM20" s="8"/>
      <c r="AN20" s="18"/>
      <c r="AO20" s="8"/>
      <c r="AP20" s="8"/>
      <c r="AQ20" s="8"/>
      <c r="AR20" s="6"/>
      <c r="BE20" s="14"/>
      <c r="BS20" s="3" t="s">
        <v>36</v>
      </c>
    </row>
    <row r="21" customFormat="false" ht="6.95" hidden="false" customHeight="true" outlineLevel="0" collapsed="false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14"/>
    </row>
    <row r="22" customFormat="false" ht="12" hidden="false" customHeight="true" outlineLevel="0" collapsed="false">
      <c r="B22" s="7"/>
      <c r="C22" s="8"/>
      <c r="D22" s="17" t="s">
        <v>39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14"/>
    </row>
    <row r="23" customFormat="false" ht="47.25" hidden="false" customHeight="true" outlineLevel="0" collapsed="false">
      <c r="B23" s="7"/>
      <c r="C23" s="8"/>
      <c r="D23" s="8"/>
      <c r="E23" s="22" t="s">
        <v>40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8"/>
      <c r="AP23" s="8"/>
      <c r="AQ23" s="8"/>
      <c r="AR23" s="6"/>
      <c r="BE23" s="14"/>
    </row>
    <row r="24" customFormat="false" ht="6.95" hidden="false" customHeight="true" outlineLevel="0" collapsed="false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14"/>
    </row>
    <row r="25" customFormat="false" ht="6.95" hidden="false" customHeight="true" outlineLevel="0" collapsed="false">
      <c r="B25" s="7"/>
      <c r="C25" s="8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8"/>
      <c r="AQ25" s="8"/>
      <c r="AR25" s="6"/>
      <c r="BE25" s="14"/>
    </row>
    <row r="26" s="31" customFormat="true" ht="25.9" hidden="false" customHeight="true" outlineLevel="0" collapsed="false">
      <c r="A26" s="24"/>
      <c r="B26" s="25"/>
      <c r="C26" s="26"/>
      <c r="D26" s="27" t="s">
        <v>41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 t="n">
        <f aca="false">ROUND(AG54,2)</f>
        <v>0</v>
      </c>
      <c r="AL26" s="29"/>
      <c r="AM26" s="29"/>
      <c r="AN26" s="29"/>
      <c r="AO26" s="29"/>
      <c r="AP26" s="26"/>
      <c r="AQ26" s="26"/>
      <c r="AR26" s="30"/>
      <c r="BE26" s="14"/>
    </row>
    <row r="27" s="31" customFormat="true" ht="6.95" hidden="false" customHeight="true" outlineLevel="0" collapsed="false">
      <c r="A27" s="24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30"/>
      <c r="BE27" s="14"/>
    </row>
    <row r="28" s="31" customFormat="true" ht="12.8" hidden="false" customHeight="false" outlineLevel="0" collapsed="false">
      <c r="A28" s="24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32" t="s">
        <v>42</v>
      </c>
      <c r="M28" s="32"/>
      <c r="N28" s="32"/>
      <c r="O28" s="32"/>
      <c r="P28" s="32"/>
      <c r="Q28" s="26"/>
      <c r="R28" s="26"/>
      <c r="S28" s="26"/>
      <c r="T28" s="26"/>
      <c r="U28" s="26"/>
      <c r="V28" s="26"/>
      <c r="W28" s="32" t="s">
        <v>43</v>
      </c>
      <c r="X28" s="32"/>
      <c r="Y28" s="32"/>
      <c r="Z28" s="32"/>
      <c r="AA28" s="32"/>
      <c r="AB28" s="32"/>
      <c r="AC28" s="32"/>
      <c r="AD28" s="32"/>
      <c r="AE28" s="32"/>
      <c r="AF28" s="26"/>
      <c r="AG28" s="26"/>
      <c r="AH28" s="26"/>
      <c r="AI28" s="26"/>
      <c r="AJ28" s="26"/>
      <c r="AK28" s="32" t="s">
        <v>44</v>
      </c>
      <c r="AL28" s="32"/>
      <c r="AM28" s="32"/>
      <c r="AN28" s="32"/>
      <c r="AO28" s="32"/>
      <c r="AP28" s="26"/>
      <c r="AQ28" s="26"/>
      <c r="AR28" s="30"/>
      <c r="BE28" s="14"/>
    </row>
    <row r="29" s="33" customFormat="true" ht="14.4" hidden="false" customHeight="true" outlineLevel="0" collapsed="false">
      <c r="B29" s="34"/>
      <c r="C29" s="35"/>
      <c r="D29" s="17" t="s">
        <v>45</v>
      </c>
      <c r="E29" s="35"/>
      <c r="F29" s="17" t="s">
        <v>46</v>
      </c>
      <c r="G29" s="35"/>
      <c r="H29" s="35"/>
      <c r="I29" s="35"/>
      <c r="J29" s="35"/>
      <c r="K29" s="35"/>
      <c r="L29" s="36" t="n">
        <v>0.21</v>
      </c>
      <c r="M29" s="36"/>
      <c r="N29" s="36"/>
      <c r="O29" s="36"/>
      <c r="P29" s="36"/>
      <c r="Q29" s="35"/>
      <c r="R29" s="35"/>
      <c r="S29" s="35"/>
      <c r="T29" s="35"/>
      <c r="U29" s="35"/>
      <c r="V29" s="35"/>
      <c r="W29" s="37" t="n">
        <f aca="false">ROUND(AZ54, 2)</f>
        <v>0</v>
      </c>
      <c r="X29" s="37"/>
      <c r="Y29" s="37"/>
      <c r="Z29" s="37"/>
      <c r="AA29" s="37"/>
      <c r="AB29" s="37"/>
      <c r="AC29" s="37"/>
      <c r="AD29" s="37"/>
      <c r="AE29" s="37"/>
      <c r="AF29" s="35"/>
      <c r="AG29" s="35"/>
      <c r="AH29" s="35"/>
      <c r="AI29" s="35"/>
      <c r="AJ29" s="35"/>
      <c r="AK29" s="37" t="n">
        <f aca="false">ROUND(AV54, 2)</f>
        <v>0</v>
      </c>
      <c r="AL29" s="37"/>
      <c r="AM29" s="37"/>
      <c r="AN29" s="37"/>
      <c r="AO29" s="37"/>
      <c r="AP29" s="35"/>
      <c r="AQ29" s="35"/>
      <c r="AR29" s="38"/>
      <c r="BE29" s="14"/>
    </row>
    <row r="30" s="33" customFormat="true" ht="14.4" hidden="false" customHeight="true" outlineLevel="0" collapsed="false">
      <c r="B30" s="34"/>
      <c r="C30" s="35"/>
      <c r="D30" s="35"/>
      <c r="E30" s="35"/>
      <c r="F30" s="17" t="s">
        <v>47</v>
      </c>
      <c r="G30" s="35"/>
      <c r="H30" s="35"/>
      <c r="I30" s="35"/>
      <c r="J30" s="35"/>
      <c r="K30" s="35"/>
      <c r="L30" s="36" t="n">
        <v>0.12</v>
      </c>
      <c r="M30" s="36"/>
      <c r="N30" s="36"/>
      <c r="O30" s="36"/>
      <c r="P30" s="36"/>
      <c r="Q30" s="35"/>
      <c r="R30" s="35"/>
      <c r="S30" s="35"/>
      <c r="T30" s="35"/>
      <c r="U30" s="35"/>
      <c r="V30" s="35"/>
      <c r="W30" s="37" t="n">
        <f aca="false">ROUND(BA54, 2)</f>
        <v>0</v>
      </c>
      <c r="X30" s="37"/>
      <c r="Y30" s="37"/>
      <c r="Z30" s="37"/>
      <c r="AA30" s="37"/>
      <c r="AB30" s="37"/>
      <c r="AC30" s="37"/>
      <c r="AD30" s="37"/>
      <c r="AE30" s="37"/>
      <c r="AF30" s="35"/>
      <c r="AG30" s="35"/>
      <c r="AH30" s="35"/>
      <c r="AI30" s="35"/>
      <c r="AJ30" s="35"/>
      <c r="AK30" s="37" t="n">
        <f aca="false">ROUND(AW54, 2)</f>
        <v>0</v>
      </c>
      <c r="AL30" s="37"/>
      <c r="AM30" s="37"/>
      <c r="AN30" s="37"/>
      <c r="AO30" s="37"/>
      <c r="AP30" s="35"/>
      <c r="AQ30" s="35"/>
      <c r="AR30" s="38"/>
      <c r="BE30" s="14"/>
    </row>
    <row r="31" s="33" customFormat="true" ht="14.4" hidden="true" customHeight="true" outlineLevel="0" collapsed="false">
      <c r="B31" s="34"/>
      <c r="C31" s="35"/>
      <c r="D31" s="35"/>
      <c r="E31" s="35"/>
      <c r="F31" s="17" t="s">
        <v>48</v>
      </c>
      <c r="G31" s="35"/>
      <c r="H31" s="35"/>
      <c r="I31" s="35"/>
      <c r="J31" s="35"/>
      <c r="K31" s="35"/>
      <c r="L31" s="36" t="n">
        <v>0.21</v>
      </c>
      <c r="M31" s="36"/>
      <c r="N31" s="36"/>
      <c r="O31" s="36"/>
      <c r="P31" s="36"/>
      <c r="Q31" s="35"/>
      <c r="R31" s="35"/>
      <c r="S31" s="35"/>
      <c r="T31" s="35"/>
      <c r="U31" s="35"/>
      <c r="V31" s="35"/>
      <c r="W31" s="37" t="n">
        <f aca="false">ROUND(BB54, 2)</f>
        <v>0</v>
      </c>
      <c r="X31" s="37"/>
      <c r="Y31" s="37"/>
      <c r="Z31" s="37"/>
      <c r="AA31" s="37"/>
      <c r="AB31" s="37"/>
      <c r="AC31" s="37"/>
      <c r="AD31" s="37"/>
      <c r="AE31" s="37"/>
      <c r="AF31" s="35"/>
      <c r="AG31" s="35"/>
      <c r="AH31" s="35"/>
      <c r="AI31" s="35"/>
      <c r="AJ31" s="35"/>
      <c r="AK31" s="37" t="n">
        <v>0</v>
      </c>
      <c r="AL31" s="37"/>
      <c r="AM31" s="37"/>
      <c r="AN31" s="37"/>
      <c r="AO31" s="37"/>
      <c r="AP31" s="35"/>
      <c r="AQ31" s="35"/>
      <c r="AR31" s="38"/>
      <c r="BE31" s="14"/>
    </row>
    <row r="32" s="33" customFormat="true" ht="14.4" hidden="true" customHeight="true" outlineLevel="0" collapsed="false">
      <c r="B32" s="34"/>
      <c r="C32" s="35"/>
      <c r="D32" s="35"/>
      <c r="E32" s="35"/>
      <c r="F32" s="17" t="s">
        <v>49</v>
      </c>
      <c r="G32" s="35"/>
      <c r="H32" s="35"/>
      <c r="I32" s="35"/>
      <c r="J32" s="35"/>
      <c r="K32" s="35"/>
      <c r="L32" s="36" t="n">
        <v>0.12</v>
      </c>
      <c r="M32" s="36"/>
      <c r="N32" s="36"/>
      <c r="O32" s="36"/>
      <c r="P32" s="36"/>
      <c r="Q32" s="35"/>
      <c r="R32" s="35"/>
      <c r="S32" s="35"/>
      <c r="T32" s="35"/>
      <c r="U32" s="35"/>
      <c r="V32" s="35"/>
      <c r="W32" s="37" t="n">
        <f aca="false">ROUND(BC54, 2)</f>
        <v>0</v>
      </c>
      <c r="X32" s="37"/>
      <c r="Y32" s="37"/>
      <c r="Z32" s="37"/>
      <c r="AA32" s="37"/>
      <c r="AB32" s="37"/>
      <c r="AC32" s="37"/>
      <c r="AD32" s="37"/>
      <c r="AE32" s="37"/>
      <c r="AF32" s="35"/>
      <c r="AG32" s="35"/>
      <c r="AH32" s="35"/>
      <c r="AI32" s="35"/>
      <c r="AJ32" s="35"/>
      <c r="AK32" s="37" t="n">
        <v>0</v>
      </c>
      <c r="AL32" s="37"/>
      <c r="AM32" s="37"/>
      <c r="AN32" s="37"/>
      <c r="AO32" s="37"/>
      <c r="AP32" s="35"/>
      <c r="AQ32" s="35"/>
      <c r="AR32" s="38"/>
      <c r="BE32" s="14"/>
    </row>
    <row r="33" s="33" customFormat="true" ht="14.4" hidden="true" customHeight="true" outlineLevel="0" collapsed="false">
      <c r="B33" s="34"/>
      <c r="C33" s="35"/>
      <c r="D33" s="35"/>
      <c r="E33" s="35"/>
      <c r="F33" s="17" t="s">
        <v>50</v>
      </c>
      <c r="G33" s="35"/>
      <c r="H33" s="35"/>
      <c r="I33" s="35"/>
      <c r="J33" s="35"/>
      <c r="K33" s="35"/>
      <c r="L33" s="36" t="n">
        <v>0</v>
      </c>
      <c r="M33" s="36"/>
      <c r="N33" s="36"/>
      <c r="O33" s="36"/>
      <c r="P33" s="36"/>
      <c r="Q33" s="35"/>
      <c r="R33" s="35"/>
      <c r="S33" s="35"/>
      <c r="T33" s="35"/>
      <c r="U33" s="35"/>
      <c r="V33" s="35"/>
      <c r="W33" s="37" t="n">
        <f aca="false">ROUND(BD54, 2)</f>
        <v>0</v>
      </c>
      <c r="X33" s="37"/>
      <c r="Y33" s="37"/>
      <c r="Z33" s="37"/>
      <c r="AA33" s="37"/>
      <c r="AB33" s="37"/>
      <c r="AC33" s="37"/>
      <c r="AD33" s="37"/>
      <c r="AE33" s="37"/>
      <c r="AF33" s="35"/>
      <c r="AG33" s="35"/>
      <c r="AH33" s="35"/>
      <c r="AI33" s="35"/>
      <c r="AJ33" s="35"/>
      <c r="AK33" s="37" t="n">
        <v>0</v>
      </c>
      <c r="AL33" s="37"/>
      <c r="AM33" s="37"/>
      <c r="AN33" s="37"/>
      <c r="AO33" s="37"/>
      <c r="AP33" s="35"/>
      <c r="AQ33" s="35"/>
      <c r="AR33" s="38"/>
    </row>
    <row r="34" s="31" customFormat="true" ht="6.95" hidden="false" customHeight="true" outlineLevel="0" collapsed="false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30"/>
      <c r="BE34" s="24"/>
    </row>
    <row r="35" s="31" customFormat="true" ht="25.9" hidden="false" customHeight="true" outlineLevel="0" collapsed="false">
      <c r="A35" s="24"/>
      <c r="B35" s="25"/>
      <c r="C35" s="39"/>
      <c r="D35" s="40" t="s">
        <v>51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52</v>
      </c>
      <c r="U35" s="41"/>
      <c r="V35" s="41"/>
      <c r="W35" s="41"/>
      <c r="X35" s="43" t="s">
        <v>53</v>
      </c>
      <c r="Y35" s="43"/>
      <c r="Z35" s="43"/>
      <c r="AA35" s="43"/>
      <c r="AB35" s="43"/>
      <c r="AC35" s="41"/>
      <c r="AD35" s="41"/>
      <c r="AE35" s="41"/>
      <c r="AF35" s="41"/>
      <c r="AG35" s="41"/>
      <c r="AH35" s="41"/>
      <c r="AI35" s="41"/>
      <c r="AJ35" s="41"/>
      <c r="AK35" s="44" t="n">
        <f aca="false">SUM(AK26:AK33)</f>
        <v>0</v>
      </c>
      <c r="AL35" s="44"/>
      <c r="AM35" s="44"/>
      <c r="AN35" s="44"/>
      <c r="AO35" s="44"/>
      <c r="AP35" s="39"/>
      <c r="AQ35" s="39"/>
      <c r="AR35" s="30"/>
      <c r="BE35" s="24"/>
    </row>
    <row r="36" s="31" customFormat="true" ht="6.95" hidden="false" customHeight="true" outlineLevel="0" collapsed="false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30"/>
      <c r="BE36" s="24"/>
    </row>
    <row r="37" s="31" customFormat="true" ht="6.95" hidden="false" customHeight="true" outlineLevel="0" collapsed="false">
      <c r="A37" s="24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0"/>
      <c r="BE37" s="24"/>
    </row>
    <row r="41" s="31" customFormat="true" ht="6.95" hidden="false" customHeight="true" outlineLevel="0" collapsed="false">
      <c r="A41" s="24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0"/>
      <c r="BE41" s="24"/>
    </row>
    <row r="42" s="31" customFormat="true" ht="24.95" hidden="false" customHeight="true" outlineLevel="0" collapsed="false">
      <c r="A42" s="24"/>
      <c r="B42" s="25"/>
      <c r="C42" s="9" t="s">
        <v>54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30"/>
      <c r="BE42" s="24"/>
    </row>
    <row r="43" s="31" customFormat="true" ht="6.95" hidden="false" customHeight="true" outlineLevel="0" collapsed="false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30"/>
      <c r="BE43" s="24"/>
    </row>
    <row r="44" s="49" customFormat="true" ht="12" hidden="false" customHeight="true" outlineLevel="0" collapsed="false">
      <c r="B44" s="50"/>
      <c r="C44" s="17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 aca="false">K5</f>
        <v>nh_rozpocet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="53" customFormat="true" ht="36.95" hidden="false" customHeight="true" outlineLevel="0" collapsed="false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57" t="str">
        <f aca="false">K6</f>
        <v>Oprava povodňových škod v obci Nové Heřminovy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6"/>
      <c r="AQ45" s="56"/>
      <c r="AR45" s="58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30"/>
      <c r="BE46" s="24"/>
    </row>
    <row r="47" s="31" customFormat="true" ht="12" hidden="false" customHeight="true" outlineLevel="0" collapsed="false">
      <c r="A47" s="24"/>
      <c r="B47" s="25"/>
      <c r="C47" s="17" t="s">
        <v>20</v>
      </c>
      <c r="D47" s="26"/>
      <c r="E47" s="26"/>
      <c r="F47" s="26"/>
      <c r="G47" s="26"/>
      <c r="H47" s="26"/>
      <c r="I47" s="26"/>
      <c r="J47" s="26"/>
      <c r="K47" s="26"/>
      <c r="L47" s="59" t="str">
        <f aca="false">IF(K8="","",K8)</f>
        <v>Nové Heřminovy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7" t="s">
        <v>22</v>
      </c>
      <c r="AJ47" s="26"/>
      <c r="AK47" s="26"/>
      <c r="AL47" s="26"/>
      <c r="AM47" s="60" t="str">
        <f aca="false">IF(AN8= "","",AN8)</f>
        <v>4. 3. 2025</v>
      </c>
      <c r="AN47" s="60"/>
      <c r="AO47" s="26"/>
      <c r="AP47" s="26"/>
      <c r="AQ47" s="26"/>
      <c r="AR47" s="30"/>
      <c r="BE47" s="24"/>
    </row>
    <row r="48" s="31" customFormat="true" ht="6.95" hidden="false" customHeight="true" outlineLevel="0" collapsed="false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30"/>
      <c r="BE48" s="24"/>
    </row>
    <row r="49" s="31" customFormat="true" ht="15.15" hidden="false" customHeight="true" outlineLevel="0" collapsed="false">
      <c r="A49" s="24"/>
      <c r="B49" s="25"/>
      <c r="C49" s="17" t="s">
        <v>24</v>
      </c>
      <c r="D49" s="26"/>
      <c r="E49" s="26"/>
      <c r="F49" s="26"/>
      <c r="G49" s="26"/>
      <c r="H49" s="26"/>
      <c r="I49" s="26"/>
      <c r="J49" s="26"/>
      <c r="K49" s="26"/>
      <c r="L49" s="51" t="str">
        <f aca="false">IF(E11= "","",E11)</f>
        <v>Povodí Odry, státní podnik 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17" t="s">
        <v>32</v>
      </c>
      <c r="AJ49" s="26"/>
      <c r="AK49" s="26"/>
      <c r="AL49" s="26"/>
      <c r="AM49" s="61" t="str">
        <f aca="false">IF(E17="","",E17)</f>
        <v>Golik VH, s. r. o.</v>
      </c>
      <c r="AN49" s="61"/>
      <c r="AO49" s="61"/>
      <c r="AP49" s="61"/>
      <c r="AQ49" s="26"/>
      <c r="AR49" s="30"/>
      <c r="AS49" s="62" t="s">
        <v>55</v>
      </c>
      <c r="AT49" s="62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24"/>
    </row>
    <row r="50" s="31" customFormat="true" ht="15.15" hidden="false" customHeight="true" outlineLevel="0" collapsed="false">
      <c r="A50" s="24"/>
      <c r="B50" s="25"/>
      <c r="C50" s="17" t="s">
        <v>30</v>
      </c>
      <c r="D50" s="26"/>
      <c r="E50" s="26"/>
      <c r="F50" s="26"/>
      <c r="G50" s="26"/>
      <c r="H50" s="26"/>
      <c r="I50" s="26"/>
      <c r="J50" s="26"/>
      <c r="K50" s="26"/>
      <c r="L50" s="51" t="str">
        <f aca="false">IF(E14= "Vyplň údaj","",E14)</f>
        <v/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17" t="s">
        <v>37</v>
      </c>
      <c r="AJ50" s="26"/>
      <c r="AK50" s="26"/>
      <c r="AL50" s="26"/>
      <c r="AM50" s="61" t="str">
        <f aca="false">IF(E20="","",E20)</f>
        <v> </v>
      </c>
      <c r="AN50" s="61"/>
      <c r="AO50" s="61"/>
      <c r="AP50" s="61"/>
      <c r="AQ50" s="26"/>
      <c r="AR50" s="30"/>
      <c r="AS50" s="62"/>
      <c r="AT50" s="62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24"/>
    </row>
    <row r="51" s="31" customFormat="true" ht="10.8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30"/>
      <c r="AS51" s="62"/>
      <c r="AT51" s="62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24"/>
    </row>
    <row r="52" s="31" customFormat="true" ht="29.3" hidden="false" customHeight="true" outlineLevel="0" collapsed="false">
      <c r="A52" s="24"/>
      <c r="B52" s="25"/>
      <c r="C52" s="69" t="s">
        <v>56</v>
      </c>
      <c r="D52" s="69"/>
      <c r="E52" s="69"/>
      <c r="F52" s="69"/>
      <c r="G52" s="69"/>
      <c r="H52" s="70"/>
      <c r="I52" s="71" t="s">
        <v>57</v>
      </c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2" t="s">
        <v>58</v>
      </c>
      <c r="AH52" s="72"/>
      <c r="AI52" s="72"/>
      <c r="AJ52" s="72"/>
      <c r="AK52" s="72"/>
      <c r="AL52" s="72"/>
      <c r="AM52" s="72"/>
      <c r="AN52" s="71" t="s">
        <v>59</v>
      </c>
      <c r="AO52" s="71"/>
      <c r="AP52" s="71"/>
      <c r="AQ52" s="73" t="s">
        <v>60</v>
      </c>
      <c r="AR52" s="30"/>
      <c r="AS52" s="74" t="s">
        <v>61</v>
      </c>
      <c r="AT52" s="75" t="s">
        <v>62</v>
      </c>
      <c r="AU52" s="75" t="s">
        <v>63</v>
      </c>
      <c r="AV52" s="75" t="s">
        <v>64</v>
      </c>
      <c r="AW52" s="75" t="s">
        <v>65</v>
      </c>
      <c r="AX52" s="75" t="s">
        <v>66</v>
      </c>
      <c r="AY52" s="75" t="s">
        <v>67</v>
      </c>
      <c r="AZ52" s="75" t="s">
        <v>68</v>
      </c>
      <c r="BA52" s="75" t="s">
        <v>69</v>
      </c>
      <c r="BB52" s="75" t="s">
        <v>70</v>
      </c>
      <c r="BC52" s="75" t="s">
        <v>71</v>
      </c>
      <c r="BD52" s="76" t="s">
        <v>72</v>
      </c>
      <c r="BE52" s="24"/>
    </row>
    <row r="53" s="31" customFormat="true" ht="10.8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30"/>
      <c r="AS53" s="77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9"/>
      <c r="BE53" s="24"/>
    </row>
    <row r="54" s="80" customFormat="true" ht="32.4" hidden="false" customHeight="true" outlineLevel="0" collapsed="false">
      <c r="B54" s="81"/>
      <c r="C54" s="82" t="s">
        <v>73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4" t="n">
        <f aca="false">ROUND(SUM(AG55:AG63),2)</f>
        <v>0</v>
      </c>
      <c r="AH54" s="84"/>
      <c r="AI54" s="84"/>
      <c r="AJ54" s="84"/>
      <c r="AK54" s="84"/>
      <c r="AL54" s="84"/>
      <c r="AM54" s="84"/>
      <c r="AN54" s="85" t="n">
        <f aca="false">SUM(AG54,AT54)</f>
        <v>0</v>
      </c>
      <c r="AO54" s="85"/>
      <c r="AP54" s="85"/>
      <c r="AQ54" s="86"/>
      <c r="AR54" s="87"/>
      <c r="AS54" s="88" t="n">
        <f aca="false">ROUND(SUM(AS55:AS63),2)</f>
        <v>0</v>
      </c>
      <c r="AT54" s="89" t="n">
        <f aca="false">ROUND(SUM(AV54:AW54),2)</f>
        <v>0</v>
      </c>
      <c r="AU54" s="90" t="n">
        <f aca="false">ROUND(SUM(AU55:AU63),5)</f>
        <v>0</v>
      </c>
      <c r="AV54" s="89" t="n">
        <f aca="false">ROUND(AZ54*L29,2)</f>
        <v>0</v>
      </c>
      <c r="AW54" s="89" t="n">
        <f aca="false">ROUND(BA54*L30,2)</f>
        <v>0</v>
      </c>
      <c r="AX54" s="89" t="n">
        <f aca="false">ROUND(BB54*L29,2)</f>
        <v>0</v>
      </c>
      <c r="AY54" s="89" t="n">
        <f aca="false">ROUND(BC54*L30,2)</f>
        <v>0</v>
      </c>
      <c r="AZ54" s="89" t="n">
        <f aca="false">ROUND(SUM(AZ55:AZ63),2)</f>
        <v>0</v>
      </c>
      <c r="BA54" s="89" t="n">
        <f aca="false">ROUND(SUM(BA55:BA63),2)</f>
        <v>0</v>
      </c>
      <c r="BB54" s="89" t="n">
        <f aca="false">ROUND(SUM(BB55:BB63),2)</f>
        <v>0</v>
      </c>
      <c r="BC54" s="89" t="n">
        <f aca="false">ROUND(SUM(BC55:BC63),2)</f>
        <v>0</v>
      </c>
      <c r="BD54" s="91" t="n">
        <f aca="false">ROUND(SUM(BD55:BD63),2)</f>
        <v>0</v>
      </c>
      <c r="BS54" s="92" t="s">
        <v>74</v>
      </c>
      <c r="BT54" s="92" t="s">
        <v>75</v>
      </c>
      <c r="BU54" s="93" t="s">
        <v>76</v>
      </c>
      <c r="BV54" s="92" t="s">
        <v>77</v>
      </c>
      <c r="BW54" s="92" t="s">
        <v>5</v>
      </c>
      <c r="BX54" s="92" t="s">
        <v>78</v>
      </c>
      <c r="CL54" s="92"/>
    </row>
    <row r="55" s="106" customFormat="true" ht="24.75" hidden="false" customHeight="true" outlineLevel="0" collapsed="false">
      <c r="A55" s="94" t="s">
        <v>79</v>
      </c>
      <c r="B55" s="95"/>
      <c r="C55" s="96"/>
      <c r="D55" s="97" t="s">
        <v>80</v>
      </c>
      <c r="E55" s="97"/>
      <c r="F55" s="97"/>
      <c r="G55" s="97"/>
      <c r="H55" s="97"/>
      <c r="I55" s="98"/>
      <c r="J55" s="97" t="s">
        <v>81</v>
      </c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9" t="n">
        <f aca="false">'U1 - Úsek č. 1, levý břeh...'!J30</f>
        <v>0</v>
      </c>
      <c r="AH55" s="99"/>
      <c r="AI55" s="99"/>
      <c r="AJ55" s="99"/>
      <c r="AK55" s="99"/>
      <c r="AL55" s="99"/>
      <c r="AM55" s="99"/>
      <c r="AN55" s="99" t="n">
        <f aca="false">SUM(AG55,AT55)</f>
        <v>0</v>
      </c>
      <c r="AO55" s="99"/>
      <c r="AP55" s="99"/>
      <c r="AQ55" s="100" t="s">
        <v>82</v>
      </c>
      <c r="AR55" s="101"/>
      <c r="AS55" s="102" t="n">
        <v>0</v>
      </c>
      <c r="AT55" s="103" t="n">
        <f aca="false">ROUND(SUM(AV55:AW55),2)</f>
        <v>0</v>
      </c>
      <c r="AU55" s="104" t="n">
        <f aca="false">'U1 - Úsek č. 1, levý břeh...'!P85</f>
        <v>0</v>
      </c>
      <c r="AV55" s="103" t="n">
        <f aca="false">'U1 - Úsek č. 1, levý břeh...'!J33</f>
        <v>0</v>
      </c>
      <c r="AW55" s="103" t="n">
        <f aca="false">'U1 - Úsek č. 1, levý břeh...'!J34</f>
        <v>0</v>
      </c>
      <c r="AX55" s="103" t="n">
        <f aca="false">'U1 - Úsek č. 1, levý břeh...'!J35</f>
        <v>0</v>
      </c>
      <c r="AY55" s="103" t="n">
        <f aca="false">'U1 - Úsek č. 1, levý břeh...'!J36</f>
        <v>0</v>
      </c>
      <c r="AZ55" s="103" t="n">
        <f aca="false">'U1 - Úsek č. 1, levý břeh...'!F33</f>
        <v>0</v>
      </c>
      <c r="BA55" s="103" t="n">
        <f aca="false">'U1 - Úsek č. 1, levý břeh...'!F34</f>
        <v>0</v>
      </c>
      <c r="BB55" s="103" t="n">
        <f aca="false">'U1 - Úsek č. 1, levý břeh...'!F35</f>
        <v>0</v>
      </c>
      <c r="BC55" s="103" t="n">
        <f aca="false">'U1 - Úsek č. 1, levý břeh...'!F36</f>
        <v>0</v>
      </c>
      <c r="BD55" s="105" t="n">
        <f aca="false">'U1 - Úsek č. 1, levý břeh...'!F37</f>
        <v>0</v>
      </c>
      <c r="BT55" s="107" t="s">
        <v>83</v>
      </c>
      <c r="BV55" s="107" t="s">
        <v>77</v>
      </c>
      <c r="BW55" s="107" t="s">
        <v>84</v>
      </c>
      <c r="BX55" s="107" t="s">
        <v>5</v>
      </c>
      <c r="CL55" s="107"/>
      <c r="CM55" s="107" t="s">
        <v>85</v>
      </c>
    </row>
    <row r="56" s="106" customFormat="true" ht="24.75" hidden="false" customHeight="true" outlineLevel="0" collapsed="false">
      <c r="A56" s="94" t="s">
        <v>79</v>
      </c>
      <c r="B56" s="95"/>
      <c r="C56" s="96"/>
      <c r="D56" s="97" t="s">
        <v>86</v>
      </c>
      <c r="E56" s="97"/>
      <c r="F56" s="97"/>
      <c r="G56" s="97"/>
      <c r="H56" s="97"/>
      <c r="I56" s="98"/>
      <c r="J56" s="97" t="s">
        <v>87</v>
      </c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9" t="n">
        <f aca="false">'U2 - Úsek č. 2, pravý bře...'!J30</f>
        <v>0</v>
      </c>
      <c r="AH56" s="99"/>
      <c r="AI56" s="99"/>
      <c r="AJ56" s="99"/>
      <c r="AK56" s="99"/>
      <c r="AL56" s="99"/>
      <c r="AM56" s="99"/>
      <c r="AN56" s="99" t="n">
        <f aca="false">SUM(AG56,AT56)</f>
        <v>0</v>
      </c>
      <c r="AO56" s="99"/>
      <c r="AP56" s="99"/>
      <c r="AQ56" s="100" t="s">
        <v>82</v>
      </c>
      <c r="AR56" s="101"/>
      <c r="AS56" s="102" t="n">
        <v>0</v>
      </c>
      <c r="AT56" s="103" t="n">
        <f aca="false">ROUND(SUM(AV56:AW56),2)</f>
        <v>0</v>
      </c>
      <c r="AU56" s="104" t="n">
        <f aca="false">'U2 - Úsek č. 2, pravý bře...'!P85</f>
        <v>0</v>
      </c>
      <c r="AV56" s="103" t="n">
        <f aca="false">'U2 - Úsek č. 2, pravý bře...'!J33</f>
        <v>0</v>
      </c>
      <c r="AW56" s="103" t="n">
        <f aca="false">'U2 - Úsek č. 2, pravý bře...'!J34</f>
        <v>0</v>
      </c>
      <c r="AX56" s="103" t="n">
        <f aca="false">'U2 - Úsek č. 2, pravý bře...'!J35</f>
        <v>0</v>
      </c>
      <c r="AY56" s="103" t="n">
        <f aca="false">'U2 - Úsek č. 2, pravý bře...'!J36</f>
        <v>0</v>
      </c>
      <c r="AZ56" s="103" t="n">
        <f aca="false">'U2 - Úsek č. 2, pravý bře...'!F33</f>
        <v>0</v>
      </c>
      <c r="BA56" s="103" t="n">
        <f aca="false">'U2 - Úsek č. 2, pravý bře...'!F34</f>
        <v>0</v>
      </c>
      <c r="BB56" s="103" t="n">
        <f aca="false">'U2 - Úsek č. 2, pravý bře...'!F35</f>
        <v>0</v>
      </c>
      <c r="BC56" s="103" t="n">
        <f aca="false">'U2 - Úsek č. 2, pravý bře...'!F36</f>
        <v>0</v>
      </c>
      <c r="BD56" s="105" t="n">
        <f aca="false">'U2 - Úsek č. 2, pravý bře...'!F37</f>
        <v>0</v>
      </c>
      <c r="BT56" s="107" t="s">
        <v>83</v>
      </c>
      <c r="BV56" s="107" t="s">
        <v>77</v>
      </c>
      <c r="BW56" s="107" t="s">
        <v>88</v>
      </c>
      <c r="BX56" s="107" t="s">
        <v>5</v>
      </c>
      <c r="CL56" s="107"/>
      <c r="CM56" s="107" t="s">
        <v>85</v>
      </c>
    </row>
    <row r="57" s="106" customFormat="true" ht="24.75" hidden="false" customHeight="true" outlineLevel="0" collapsed="false">
      <c r="A57" s="94" t="s">
        <v>79</v>
      </c>
      <c r="B57" s="95"/>
      <c r="C57" s="96"/>
      <c r="D57" s="97" t="s">
        <v>89</v>
      </c>
      <c r="E57" s="97"/>
      <c r="F57" s="97"/>
      <c r="G57" s="97"/>
      <c r="H57" s="97"/>
      <c r="I57" s="98"/>
      <c r="J57" s="97" t="s">
        <v>90</v>
      </c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9" t="n">
        <f aca="false">'U3 - Úsek č. 3, levý břeh...'!J30</f>
        <v>0</v>
      </c>
      <c r="AH57" s="99"/>
      <c r="AI57" s="99"/>
      <c r="AJ57" s="99"/>
      <c r="AK57" s="99"/>
      <c r="AL57" s="99"/>
      <c r="AM57" s="99"/>
      <c r="AN57" s="99" t="n">
        <f aca="false">SUM(AG57,AT57)</f>
        <v>0</v>
      </c>
      <c r="AO57" s="99"/>
      <c r="AP57" s="99"/>
      <c r="AQ57" s="100" t="s">
        <v>82</v>
      </c>
      <c r="AR57" s="101"/>
      <c r="AS57" s="102" t="n">
        <v>0</v>
      </c>
      <c r="AT57" s="103" t="n">
        <f aca="false">ROUND(SUM(AV57:AW57),2)</f>
        <v>0</v>
      </c>
      <c r="AU57" s="104" t="n">
        <f aca="false">'U3 - Úsek č. 3, levý břeh...'!P85</f>
        <v>0</v>
      </c>
      <c r="AV57" s="103" t="n">
        <f aca="false">'U3 - Úsek č. 3, levý břeh...'!J33</f>
        <v>0</v>
      </c>
      <c r="AW57" s="103" t="n">
        <f aca="false">'U3 - Úsek č. 3, levý břeh...'!J34</f>
        <v>0</v>
      </c>
      <c r="AX57" s="103" t="n">
        <f aca="false">'U3 - Úsek č. 3, levý břeh...'!J35</f>
        <v>0</v>
      </c>
      <c r="AY57" s="103" t="n">
        <f aca="false">'U3 - Úsek č. 3, levý břeh...'!J36</f>
        <v>0</v>
      </c>
      <c r="AZ57" s="103" t="n">
        <f aca="false">'U3 - Úsek č. 3, levý břeh...'!F33</f>
        <v>0</v>
      </c>
      <c r="BA57" s="103" t="n">
        <f aca="false">'U3 - Úsek č. 3, levý břeh...'!F34</f>
        <v>0</v>
      </c>
      <c r="BB57" s="103" t="n">
        <f aca="false">'U3 - Úsek č. 3, levý břeh...'!F35</f>
        <v>0</v>
      </c>
      <c r="BC57" s="103" t="n">
        <f aca="false">'U3 - Úsek č. 3, levý břeh...'!F36</f>
        <v>0</v>
      </c>
      <c r="BD57" s="105" t="n">
        <f aca="false">'U3 - Úsek č. 3, levý břeh...'!F37</f>
        <v>0</v>
      </c>
      <c r="BT57" s="107" t="s">
        <v>83</v>
      </c>
      <c r="BV57" s="107" t="s">
        <v>77</v>
      </c>
      <c r="BW57" s="107" t="s">
        <v>91</v>
      </c>
      <c r="BX57" s="107" t="s">
        <v>5</v>
      </c>
      <c r="CL57" s="107"/>
      <c r="CM57" s="107" t="s">
        <v>85</v>
      </c>
    </row>
    <row r="58" s="106" customFormat="true" ht="24.75" hidden="false" customHeight="true" outlineLevel="0" collapsed="false">
      <c r="A58" s="94" t="s">
        <v>79</v>
      </c>
      <c r="B58" s="95"/>
      <c r="C58" s="96"/>
      <c r="D58" s="97" t="s">
        <v>92</v>
      </c>
      <c r="E58" s="97"/>
      <c r="F58" s="97"/>
      <c r="G58" s="97"/>
      <c r="H58" s="97"/>
      <c r="I58" s="98"/>
      <c r="J58" s="97" t="s">
        <v>93</v>
      </c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9" t="n">
        <f aca="false">'U4 - Úsek č. 4, levý břeh...'!J30</f>
        <v>0</v>
      </c>
      <c r="AH58" s="99"/>
      <c r="AI58" s="99"/>
      <c r="AJ58" s="99"/>
      <c r="AK58" s="99"/>
      <c r="AL58" s="99"/>
      <c r="AM58" s="99"/>
      <c r="AN58" s="99" t="n">
        <f aca="false">SUM(AG58,AT58)</f>
        <v>0</v>
      </c>
      <c r="AO58" s="99"/>
      <c r="AP58" s="99"/>
      <c r="AQ58" s="100" t="s">
        <v>82</v>
      </c>
      <c r="AR58" s="101"/>
      <c r="AS58" s="102" t="n">
        <v>0</v>
      </c>
      <c r="AT58" s="103" t="n">
        <f aca="false">ROUND(SUM(AV58:AW58),2)</f>
        <v>0</v>
      </c>
      <c r="AU58" s="104" t="n">
        <f aca="false">'U4 - Úsek č. 4, levý břeh...'!P85</f>
        <v>0</v>
      </c>
      <c r="AV58" s="103" t="n">
        <f aca="false">'U4 - Úsek č. 4, levý břeh...'!J33</f>
        <v>0</v>
      </c>
      <c r="AW58" s="103" t="n">
        <f aca="false">'U4 - Úsek č. 4, levý břeh...'!J34</f>
        <v>0</v>
      </c>
      <c r="AX58" s="103" t="n">
        <f aca="false">'U4 - Úsek č. 4, levý břeh...'!J35</f>
        <v>0</v>
      </c>
      <c r="AY58" s="103" t="n">
        <f aca="false">'U4 - Úsek č. 4, levý břeh...'!J36</f>
        <v>0</v>
      </c>
      <c r="AZ58" s="103" t="n">
        <f aca="false">'U4 - Úsek č. 4, levý břeh...'!F33</f>
        <v>0</v>
      </c>
      <c r="BA58" s="103" t="n">
        <f aca="false">'U4 - Úsek č. 4, levý břeh...'!F34</f>
        <v>0</v>
      </c>
      <c r="BB58" s="103" t="n">
        <f aca="false">'U4 - Úsek č. 4, levý břeh...'!F35</f>
        <v>0</v>
      </c>
      <c r="BC58" s="103" t="n">
        <f aca="false">'U4 - Úsek č. 4, levý břeh...'!F36</f>
        <v>0</v>
      </c>
      <c r="BD58" s="105" t="n">
        <f aca="false">'U4 - Úsek č. 4, levý břeh...'!F37</f>
        <v>0</v>
      </c>
      <c r="BT58" s="107" t="s">
        <v>83</v>
      </c>
      <c r="BV58" s="107" t="s">
        <v>77</v>
      </c>
      <c r="BW58" s="107" t="s">
        <v>94</v>
      </c>
      <c r="BX58" s="107" t="s">
        <v>5</v>
      </c>
      <c r="CL58" s="107"/>
      <c r="CM58" s="107" t="s">
        <v>85</v>
      </c>
    </row>
    <row r="59" s="106" customFormat="true" ht="24.75" hidden="false" customHeight="true" outlineLevel="0" collapsed="false">
      <c r="A59" s="94" t="s">
        <v>79</v>
      </c>
      <c r="B59" s="95"/>
      <c r="C59" s="96"/>
      <c r="D59" s="97" t="s">
        <v>95</v>
      </c>
      <c r="E59" s="97"/>
      <c r="F59" s="97"/>
      <c r="G59" s="97"/>
      <c r="H59" s="97"/>
      <c r="I59" s="98"/>
      <c r="J59" s="97" t="s">
        <v>96</v>
      </c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9" t="n">
        <f aca="false">'U5 - Úsek č. 5, levý břeh...'!J30</f>
        <v>0</v>
      </c>
      <c r="AH59" s="99"/>
      <c r="AI59" s="99"/>
      <c r="AJ59" s="99"/>
      <c r="AK59" s="99"/>
      <c r="AL59" s="99"/>
      <c r="AM59" s="99"/>
      <c r="AN59" s="99" t="n">
        <f aca="false">SUM(AG59,AT59)</f>
        <v>0</v>
      </c>
      <c r="AO59" s="99"/>
      <c r="AP59" s="99"/>
      <c r="AQ59" s="100" t="s">
        <v>82</v>
      </c>
      <c r="AR59" s="101"/>
      <c r="AS59" s="102" t="n">
        <v>0</v>
      </c>
      <c r="AT59" s="103" t="n">
        <f aca="false">ROUND(SUM(AV59:AW59),2)</f>
        <v>0</v>
      </c>
      <c r="AU59" s="104" t="n">
        <f aca="false">'U5 - Úsek č. 5, levý břeh...'!P85</f>
        <v>0</v>
      </c>
      <c r="AV59" s="103" t="n">
        <f aca="false">'U5 - Úsek č. 5, levý břeh...'!J33</f>
        <v>0</v>
      </c>
      <c r="AW59" s="103" t="n">
        <f aca="false">'U5 - Úsek č. 5, levý břeh...'!J34</f>
        <v>0</v>
      </c>
      <c r="AX59" s="103" t="n">
        <f aca="false">'U5 - Úsek č. 5, levý břeh...'!J35</f>
        <v>0</v>
      </c>
      <c r="AY59" s="103" t="n">
        <f aca="false">'U5 - Úsek č. 5, levý břeh...'!J36</f>
        <v>0</v>
      </c>
      <c r="AZ59" s="103" t="n">
        <f aca="false">'U5 - Úsek č. 5, levý břeh...'!F33</f>
        <v>0</v>
      </c>
      <c r="BA59" s="103" t="n">
        <f aca="false">'U5 - Úsek č. 5, levý břeh...'!F34</f>
        <v>0</v>
      </c>
      <c r="BB59" s="103" t="n">
        <f aca="false">'U5 - Úsek č. 5, levý břeh...'!F35</f>
        <v>0</v>
      </c>
      <c r="BC59" s="103" t="n">
        <f aca="false">'U5 - Úsek č. 5, levý břeh...'!F36</f>
        <v>0</v>
      </c>
      <c r="BD59" s="105" t="n">
        <f aca="false">'U5 - Úsek č. 5, levý břeh...'!F37</f>
        <v>0</v>
      </c>
      <c r="BT59" s="107" t="s">
        <v>83</v>
      </c>
      <c r="BV59" s="107" t="s">
        <v>77</v>
      </c>
      <c r="BW59" s="107" t="s">
        <v>97</v>
      </c>
      <c r="BX59" s="107" t="s">
        <v>5</v>
      </c>
      <c r="CL59" s="107"/>
      <c r="CM59" s="107" t="s">
        <v>85</v>
      </c>
    </row>
    <row r="60" s="106" customFormat="true" ht="24.75" hidden="false" customHeight="true" outlineLevel="0" collapsed="false">
      <c r="A60" s="94" t="s">
        <v>79</v>
      </c>
      <c r="B60" s="95"/>
      <c r="C60" s="96"/>
      <c r="D60" s="97" t="s">
        <v>98</v>
      </c>
      <c r="E60" s="97"/>
      <c r="F60" s="97"/>
      <c r="G60" s="97"/>
      <c r="H60" s="97"/>
      <c r="I60" s="98"/>
      <c r="J60" s="97" t="s">
        <v>99</v>
      </c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9" t="n">
        <f aca="false">'U6 - Úsek č. 6, levý břeh...'!J30</f>
        <v>0</v>
      </c>
      <c r="AH60" s="99"/>
      <c r="AI60" s="99"/>
      <c r="AJ60" s="99"/>
      <c r="AK60" s="99"/>
      <c r="AL60" s="99"/>
      <c r="AM60" s="99"/>
      <c r="AN60" s="99" t="n">
        <f aca="false">SUM(AG60,AT60)</f>
        <v>0</v>
      </c>
      <c r="AO60" s="99"/>
      <c r="AP60" s="99"/>
      <c r="AQ60" s="100" t="s">
        <v>82</v>
      </c>
      <c r="AR60" s="101"/>
      <c r="AS60" s="102" t="n">
        <v>0</v>
      </c>
      <c r="AT60" s="103" t="n">
        <f aca="false">ROUND(SUM(AV60:AW60),2)</f>
        <v>0</v>
      </c>
      <c r="AU60" s="104" t="n">
        <f aca="false">'U6 - Úsek č. 6, levý břeh...'!P84</f>
        <v>0</v>
      </c>
      <c r="AV60" s="103" t="n">
        <f aca="false">'U6 - Úsek č. 6, levý břeh...'!J33</f>
        <v>0</v>
      </c>
      <c r="AW60" s="103" t="n">
        <f aca="false">'U6 - Úsek č. 6, levý břeh...'!J34</f>
        <v>0</v>
      </c>
      <c r="AX60" s="103" t="n">
        <f aca="false">'U6 - Úsek č. 6, levý břeh...'!J35</f>
        <v>0</v>
      </c>
      <c r="AY60" s="103" t="n">
        <f aca="false">'U6 - Úsek č. 6, levý břeh...'!J36</f>
        <v>0</v>
      </c>
      <c r="AZ60" s="103" t="n">
        <f aca="false">'U6 - Úsek č. 6, levý břeh...'!F33</f>
        <v>0</v>
      </c>
      <c r="BA60" s="103" t="n">
        <f aca="false">'U6 - Úsek č. 6, levý břeh...'!F34</f>
        <v>0</v>
      </c>
      <c r="BB60" s="103" t="n">
        <f aca="false">'U6 - Úsek č. 6, levý břeh...'!F35</f>
        <v>0</v>
      </c>
      <c r="BC60" s="103" t="n">
        <f aca="false">'U6 - Úsek č. 6, levý břeh...'!F36</f>
        <v>0</v>
      </c>
      <c r="BD60" s="105" t="n">
        <f aca="false">'U6 - Úsek č. 6, levý břeh...'!F37</f>
        <v>0</v>
      </c>
      <c r="BT60" s="107" t="s">
        <v>83</v>
      </c>
      <c r="BV60" s="107" t="s">
        <v>77</v>
      </c>
      <c r="BW60" s="107" t="s">
        <v>100</v>
      </c>
      <c r="BX60" s="107" t="s">
        <v>5</v>
      </c>
      <c r="CL60" s="107"/>
      <c r="CM60" s="107" t="s">
        <v>85</v>
      </c>
    </row>
    <row r="61" s="106" customFormat="true" ht="24.75" hidden="false" customHeight="true" outlineLevel="0" collapsed="false">
      <c r="A61" s="94" t="s">
        <v>79</v>
      </c>
      <c r="B61" s="95"/>
      <c r="C61" s="96"/>
      <c r="D61" s="97" t="s">
        <v>101</v>
      </c>
      <c r="E61" s="97"/>
      <c r="F61" s="97"/>
      <c r="G61" s="97"/>
      <c r="H61" s="97"/>
      <c r="I61" s="98"/>
      <c r="J61" s="97" t="s">
        <v>102</v>
      </c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9" t="n">
        <f aca="false">'U7 - Úsek č. 7, pravý bře...'!J30</f>
        <v>0</v>
      </c>
      <c r="AH61" s="99"/>
      <c r="AI61" s="99"/>
      <c r="AJ61" s="99"/>
      <c r="AK61" s="99"/>
      <c r="AL61" s="99"/>
      <c r="AM61" s="99"/>
      <c r="AN61" s="99" t="n">
        <f aca="false">SUM(AG61,AT61)</f>
        <v>0</v>
      </c>
      <c r="AO61" s="99"/>
      <c r="AP61" s="99"/>
      <c r="AQ61" s="100" t="s">
        <v>82</v>
      </c>
      <c r="AR61" s="101"/>
      <c r="AS61" s="102" t="n">
        <v>0</v>
      </c>
      <c r="AT61" s="103" t="n">
        <f aca="false">ROUND(SUM(AV61:AW61),2)</f>
        <v>0</v>
      </c>
      <c r="AU61" s="104" t="n">
        <f aca="false">'U7 - Úsek č. 7, pravý bře...'!P85</f>
        <v>0</v>
      </c>
      <c r="AV61" s="103" t="n">
        <f aca="false">'U7 - Úsek č. 7, pravý bře...'!J33</f>
        <v>0</v>
      </c>
      <c r="AW61" s="103" t="n">
        <f aca="false">'U7 - Úsek č. 7, pravý bře...'!J34</f>
        <v>0</v>
      </c>
      <c r="AX61" s="103" t="n">
        <f aca="false">'U7 - Úsek č. 7, pravý bře...'!J35</f>
        <v>0</v>
      </c>
      <c r="AY61" s="103" t="n">
        <f aca="false">'U7 - Úsek č. 7, pravý bře...'!J36</f>
        <v>0</v>
      </c>
      <c r="AZ61" s="103" t="n">
        <f aca="false">'U7 - Úsek č. 7, pravý bře...'!F33</f>
        <v>0</v>
      </c>
      <c r="BA61" s="103" t="n">
        <f aca="false">'U7 - Úsek č. 7, pravý bře...'!F34</f>
        <v>0</v>
      </c>
      <c r="BB61" s="103" t="n">
        <f aca="false">'U7 - Úsek č. 7, pravý bře...'!F35</f>
        <v>0</v>
      </c>
      <c r="BC61" s="103" t="n">
        <f aca="false">'U7 - Úsek č. 7, pravý bře...'!F36</f>
        <v>0</v>
      </c>
      <c r="BD61" s="105" t="n">
        <f aca="false">'U7 - Úsek č. 7, pravý bře...'!F37</f>
        <v>0</v>
      </c>
      <c r="BT61" s="107" t="s">
        <v>83</v>
      </c>
      <c r="BV61" s="107" t="s">
        <v>77</v>
      </c>
      <c r="BW61" s="107" t="s">
        <v>103</v>
      </c>
      <c r="BX61" s="107" t="s">
        <v>5</v>
      </c>
      <c r="CL61" s="107"/>
      <c r="CM61" s="107" t="s">
        <v>85</v>
      </c>
    </row>
    <row r="62" s="106" customFormat="true" ht="24.75" hidden="false" customHeight="true" outlineLevel="0" collapsed="false">
      <c r="A62" s="94" t="s">
        <v>79</v>
      </c>
      <c r="B62" s="95"/>
      <c r="C62" s="96"/>
      <c r="D62" s="97" t="s">
        <v>104</v>
      </c>
      <c r="E62" s="97"/>
      <c r="F62" s="97"/>
      <c r="G62" s="97"/>
      <c r="H62" s="97"/>
      <c r="I62" s="98"/>
      <c r="J62" s="97" t="s">
        <v>105</v>
      </c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9" t="n">
        <f aca="false">'U8 - Úsek č. 8, levý břeh...'!J30</f>
        <v>0</v>
      </c>
      <c r="AH62" s="99"/>
      <c r="AI62" s="99"/>
      <c r="AJ62" s="99"/>
      <c r="AK62" s="99"/>
      <c r="AL62" s="99"/>
      <c r="AM62" s="99"/>
      <c r="AN62" s="99" t="n">
        <f aca="false">SUM(AG62,AT62)</f>
        <v>0</v>
      </c>
      <c r="AO62" s="99"/>
      <c r="AP62" s="99"/>
      <c r="AQ62" s="100" t="s">
        <v>82</v>
      </c>
      <c r="AR62" s="101"/>
      <c r="AS62" s="102" t="n">
        <v>0</v>
      </c>
      <c r="AT62" s="103" t="n">
        <f aca="false">ROUND(SUM(AV62:AW62),2)</f>
        <v>0</v>
      </c>
      <c r="AU62" s="104" t="n">
        <f aca="false">'U8 - Úsek č. 8, levý břeh...'!P84</f>
        <v>0</v>
      </c>
      <c r="AV62" s="103" t="n">
        <f aca="false">'U8 - Úsek č. 8, levý břeh...'!J33</f>
        <v>0</v>
      </c>
      <c r="AW62" s="103" t="n">
        <f aca="false">'U8 - Úsek č. 8, levý břeh...'!J34</f>
        <v>0</v>
      </c>
      <c r="AX62" s="103" t="n">
        <f aca="false">'U8 - Úsek č. 8, levý břeh...'!J35</f>
        <v>0</v>
      </c>
      <c r="AY62" s="103" t="n">
        <f aca="false">'U8 - Úsek č. 8, levý břeh...'!J36</f>
        <v>0</v>
      </c>
      <c r="AZ62" s="103" t="n">
        <f aca="false">'U8 - Úsek č. 8, levý břeh...'!F33</f>
        <v>0</v>
      </c>
      <c r="BA62" s="103" t="n">
        <f aca="false">'U8 - Úsek č. 8, levý břeh...'!F34</f>
        <v>0</v>
      </c>
      <c r="BB62" s="103" t="n">
        <f aca="false">'U8 - Úsek č. 8, levý břeh...'!F35</f>
        <v>0</v>
      </c>
      <c r="BC62" s="103" t="n">
        <f aca="false">'U8 - Úsek č. 8, levý břeh...'!F36</f>
        <v>0</v>
      </c>
      <c r="BD62" s="105" t="n">
        <f aca="false">'U8 - Úsek č. 8, levý břeh...'!F37</f>
        <v>0</v>
      </c>
      <c r="BT62" s="107" t="s">
        <v>83</v>
      </c>
      <c r="BV62" s="107" t="s">
        <v>77</v>
      </c>
      <c r="BW62" s="107" t="s">
        <v>106</v>
      </c>
      <c r="BX62" s="107" t="s">
        <v>5</v>
      </c>
      <c r="CL62" s="107"/>
      <c r="CM62" s="107" t="s">
        <v>85</v>
      </c>
    </row>
    <row r="63" s="106" customFormat="true" ht="16.5" hidden="false" customHeight="true" outlineLevel="0" collapsed="false">
      <c r="A63" s="94" t="s">
        <v>79</v>
      </c>
      <c r="B63" s="95"/>
      <c r="C63" s="96"/>
      <c r="D63" s="97" t="s">
        <v>107</v>
      </c>
      <c r="E63" s="97"/>
      <c r="F63" s="97"/>
      <c r="G63" s="97"/>
      <c r="H63" s="97"/>
      <c r="I63" s="98"/>
      <c r="J63" s="97" t="s">
        <v>108</v>
      </c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9" t="n">
        <f aca="false">'VON - Vedlejší a ostatní ...'!J30</f>
        <v>0</v>
      </c>
      <c r="AH63" s="99"/>
      <c r="AI63" s="99"/>
      <c r="AJ63" s="99"/>
      <c r="AK63" s="99"/>
      <c r="AL63" s="99"/>
      <c r="AM63" s="99"/>
      <c r="AN63" s="99" t="n">
        <f aca="false">SUM(AG63,AT63)</f>
        <v>0</v>
      </c>
      <c r="AO63" s="99"/>
      <c r="AP63" s="99"/>
      <c r="AQ63" s="100" t="s">
        <v>82</v>
      </c>
      <c r="AR63" s="101"/>
      <c r="AS63" s="108" t="n">
        <v>0</v>
      </c>
      <c r="AT63" s="109" t="n">
        <f aca="false">ROUND(SUM(AV63:AW63),2)</f>
        <v>0</v>
      </c>
      <c r="AU63" s="110" t="n">
        <f aca="false">'VON - Vedlejší a ostatní ...'!P80</f>
        <v>0</v>
      </c>
      <c r="AV63" s="109" t="n">
        <f aca="false">'VON - Vedlejší a ostatní ...'!J33</f>
        <v>0</v>
      </c>
      <c r="AW63" s="109" t="n">
        <f aca="false">'VON - Vedlejší a ostatní ...'!J34</f>
        <v>0</v>
      </c>
      <c r="AX63" s="109" t="n">
        <f aca="false">'VON - Vedlejší a ostatní ...'!J35</f>
        <v>0</v>
      </c>
      <c r="AY63" s="109" t="n">
        <f aca="false">'VON - Vedlejší a ostatní ...'!J36</f>
        <v>0</v>
      </c>
      <c r="AZ63" s="109" t="n">
        <f aca="false">'VON - Vedlejší a ostatní ...'!F33</f>
        <v>0</v>
      </c>
      <c r="BA63" s="109" t="n">
        <f aca="false">'VON - Vedlejší a ostatní ...'!F34</f>
        <v>0</v>
      </c>
      <c r="BB63" s="109" t="n">
        <f aca="false">'VON - Vedlejší a ostatní ...'!F35</f>
        <v>0</v>
      </c>
      <c r="BC63" s="109" t="n">
        <f aca="false">'VON - Vedlejší a ostatní ...'!F36</f>
        <v>0</v>
      </c>
      <c r="BD63" s="111" t="n">
        <f aca="false">'VON - Vedlejší a ostatní ...'!F37</f>
        <v>0</v>
      </c>
      <c r="BT63" s="107" t="s">
        <v>83</v>
      </c>
      <c r="BV63" s="107" t="s">
        <v>77</v>
      </c>
      <c r="BW63" s="107" t="s">
        <v>109</v>
      </c>
      <c r="BX63" s="107" t="s">
        <v>5</v>
      </c>
      <c r="CL63" s="107"/>
      <c r="CM63" s="107" t="s">
        <v>85</v>
      </c>
    </row>
    <row r="64" s="31" customFormat="true" ht="30" hidden="false" customHeight="true" outlineLevel="0" collapsed="false">
      <c r="A64" s="24"/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30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="31" customFormat="true" ht="6.95" hidden="false" customHeight="true" outlineLevel="0" collapsed="false">
      <c r="A65" s="24"/>
      <c r="B65" s="45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30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</sheetData>
  <sheetProtection algorithmName="SHA-512" hashValue="QeDy1F6KmGzJxDnjP8YrUu4233e3HV5IIrUoc/X5fSenI+bEtepWKBroS4cxq+mCOv8+rs2bHqbD2PyWU8fImw==" saltValue="ngG0HZxkcWSEUsUIJOxRTaX3sELGxLK+9Ud3SMh3h589dhT3Uz5vtuQEv/rdmuf5WnKyKOMcYbrjuLUBASYTwQ==" spinCount="100000" sheet="true" password="cc35" objects="true" scenarios="true" formatColumns="false" formatRows="false"/>
  <mergeCells count="74">
    <mergeCell ref="AR2:BE2"/>
    <mergeCell ref="K5:AO5"/>
    <mergeCell ref="BE5:BE32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G54:AM54"/>
    <mergeCell ref="AN54:AP54"/>
    <mergeCell ref="D55:H55"/>
    <mergeCell ref="J55:AF55"/>
    <mergeCell ref="AG55:AM55"/>
    <mergeCell ref="AN55:AP55"/>
    <mergeCell ref="D56:H56"/>
    <mergeCell ref="J56:AF56"/>
    <mergeCell ref="AG56:AM56"/>
    <mergeCell ref="AN56:AP56"/>
    <mergeCell ref="D57:H57"/>
    <mergeCell ref="J57:AF57"/>
    <mergeCell ref="AG57:AM57"/>
    <mergeCell ref="AN57:AP57"/>
    <mergeCell ref="D58:H58"/>
    <mergeCell ref="J58:AF58"/>
    <mergeCell ref="AG58:AM58"/>
    <mergeCell ref="AN58:AP58"/>
    <mergeCell ref="D59:H59"/>
    <mergeCell ref="J59:AF59"/>
    <mergeCell ref="AG59:AM59"/>
    <mergeCell ref="AN59:AP59"/>
    <mergeCell ref="D60:H60"/>
    <mergeCell ref="J60:AF60"/>
    <mergeCell ref="AG60:AM60"/>
    <mergeCell ref="AN60:AP60"/>
    <mergeCell ref="D61:H61"/>
    <mergeCell ref="J61:AF61"/>
    <mergeCell ref="AG61:AM61"/>
    <mergeCell ref="AN61:AP61"/>
    <mergeCell ref="D62:H62"/>
    <mergeCell ref="J62:AF62"/>
    <mergeCell ref="AG62:AM62"/>
    <mergeCell ref="AN62:AP62"/>
    <mergeCell ref="D63:H63"/>
    <mergeCell ref="J63:AF63"/>
    <mergeCell ref="AG63:AM63"/>
    <mergeCell ref="AN63:AP63"/>
  </mergeCells>
  <hyperlinks>
    <hyperlink ref="A55" location="'U1 - Úsek č. 1, levý břeh...'!C2" display="/"/>
    <hyperlink ref="A56" location="'U2 - Úsek č. 2, pravý bře...'!C2" display="/"/>
    <hyperlink ref="A57" location="'U3 - Úsek č. 3, levý břeh...'!C2" display="/"/>
    <hyperlink ref="A58" location="'U4 - Úsek č. 4, levý břeh...'!C2" display="/"/>
    <hyperlink ref="A59" location="'U5 - Úsek č. 5, levý břeh...'!C2" display="/"/>
    <hyperlink ref="A60" location="'U6 - Úsek č. 6, levý břeh...'!C2" display="/"/>
    <hyperlink ref="A61" location="'U7 - Úsek č. 7, pravý bře...'!C2" display="/"/>
    <hyperlink ref="A62" location="'U8 - Úsek č. 8, levý břeh...'!C2" display="/"/>
    <hyperlink ref="A63" location="'VON - Vedlejší a ostatní ...'!C2" display="/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1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109</v>
      </c>
    </row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6"/>
      <c r="AT3" s="3" t="s">
        <v>85</v>
      </c>
    </row>
    <row r="4" customFormat="false" ht="24.95" hidden="false" customHeight="true" outlineLevel="0" collapsed="false">
      <c r="B4" s="6"/>
      <c r="D4" s="115" t="s">
        <v>117</v>
      </c>
      <c r="L4" s="6"/>
      <c r="M4" s="116" t="s">
        <v>10</v>
      </c>
      <c r="AT4" s="3" t="s">
        <v>4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17" t="s">
        <v>16</v>
      </c>
      <c r="L6" s="6"/>
    </row>
    <row r="7" customFormat="false" ht="16.5" hidden="false" customHeight="true" outlineLevel="0" collapsed="false">
      <c r="B7" s="6"/>
      <c r="E7" s="118" t="str">
        <f aca="false">'Rekapitulace stavby'!K6</f>
        <v>Oprava povodňových škod v obci Nové Heřminovy</v>
      </c>
      <c r="F7" s="118"/>
      <c r="G7" s="118"/>
      <c r="H7" s="118"/>
      <c r="L7" s="6"/>
    </row>
    <row r="8" s="31" customFormat="true" ht="12" hidden="false" customHeight="true" outlineLevel="0" collapsed="false">
      <c r="A8" s="24"/>
      <c r="B8" s="30"/>
      <c r="C8" s="24"/>
      <c r="D8" s="117" t="s">
        <v>131</v>
      </c>
      <c r="E8" s="24"/>
      <c r="F8" s="24"/>
      <c r="G8" s="24"/>
      <c r="H8" s="24"/>
      <c r="I8" s="24"/>
      <c r="J8" s="24"/>
      <c r="K8" s="24"/>
      <c r="L8" s="11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31" customFormat="true" ht="16.5" hidden="false" customHeight="true" outlineLevel="0" collapsed="false">
      <c r="A9" s="24"/>
      <c r="B9" s="30"/>
      <c r="C9" s="24"/>
      <c r="D9" s="24"/>
      <c r="E9" s="120" t="s">
        <v>940</v>
      </c>
      <c r="F9" s="120"/>
      <c r="G9" s="120"/>
      <c r="H9" s="120"/>
      <c r="I9" s="24"/>
      <c r="J9" s="24"/>
      <c r="K9" s="24"/>
      <c r="L9" s="11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2" hidden="false" customHeight="true" outlineLevel="0" collapsed="false">
      <c r="A11" s="24"/>
      <c r="B11" s="30"/>
      <c r="C11" s="24"/>
      <c r="D11" s="117" t="s">
        <v>18</v>
      </c>
      <c r="E11" s="24"/>
      <c r="F11" s="121"/>
      <c r="G11" s="24"/>
      <c r="H11" s="24"/>
      <c r="I11" s="117" t="s">
        <v>19</v>
      </c>
      <c r="J11" s="121"/>
      <c r="K11" s="24"/>
      <c r="L11" s="11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7" t="s">
        <v>20</v>
      </c>
      <c r="E12" s="24"/>
      <c r="F12" s="121" t="s">
        <v>941</v>
      </c>
      <c r="G12" s="24"/>
      <c r="H12" s="24"/>
      <c r="I12" s="117" t="s">
        <v>22</v>
      </c>
      <c r="J12" s="122" t="str">
        <f aca="false">'Rekapitulace stavby'!AN8</f>
        <v>4. 3. 2025</v>
      </c>
      <c r="K12" s="24"/>
      <c r="L12" s="11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17" t="s">
        <v>24</v>
      </c>
      <c r="E14" s="24"/>
      <c r="F14" s="24"/>
      <c r="G14" s="24"/>
      <c r="H14" s="24"/>
      <c r="I14" s="117" t="s">
        <v>25</v>
      </c>
      <c r="J14" s="121" t="s">
        <v>26</v>
      </c>
      <c r="K14" s="24"/>
      <c r="L14" s="11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1" t="s">
        <v>942</v>
      </c>
      <c r="F15" s="24"/>
      <c r="G15" s="24"/>
      <c r="H15" s="24"/>
      <c r="I15" s="117" t="s">
        <v>28</v>
      </c>
      <c r="J15" s="121" t="s">
        <v>29</v>
      </c>
      <c r="K15" s="24"/>
      <c r="L15" s="11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17" t="s">
        <v>30</v>
      </c>
      <c r="E17" s="24"/>
      <c r="F17" s="24"/>
      <c r="G17" s="24"/>
      <c r="H17" s="24"/>
      <c r="I17" s="117" t="s">
        <v>25</v>
      </c>
      <c r="J17" s="19" t="str">
        <f aca="false">'Rekapitulace stavby'!AN13</f>
        <v>Vyplň údaj</v>
      </c>
      <c r="K17" s="24"/>
      <c r="L17" s="11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3" t="str">
        <f aca="false">'Rekapitulace stavby'!E14</f>
        <v>Vyplň údaj</v>
      </c>
      <c r="F18" s="123"/>
      <c r="G18" s="123"/>
      <c r="H18" s="123"/>
      <c r="I18" s="117" t="s">
        <v>28</v>
      </c>
      <c r="J18" s="19" t="str">
        <f aca="false">'Rekapitulace stavby'!AN14</f>
        <v>Vyplň údaj</v>
      </c>
      <c r="K18" s="24"/>
      <c r="L18" s="11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7" t="s">
        <v>32</v>
      </c>
      <c r="E20" s="24"/>
      <c r="F20" s="24"/>
      <c r="G20" s="24"/>
      <c r="H20" s="24"/>
      <c r="I20" s="117" t="s">
        <v>25</v>
      </c>
      <c r="J20" s="121" t="s">
        <v>33</v>
      </c>
      <c r="K20" s="24"/>
      <c r="L20" s="11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1" t="s">
        <v>34</v>
      </c>
      <c r="F21" s="24"/>
      <c r="G21" s="24"/>
      <c r="H21" s="24"/>
      <c r="I21" s="117" t="s">
        <v>28</v>
      </c>
      <c r="J21" s="121" t="s">
        <v>35</v>
      </c>
      <c r="K21" s="24"/>
      <c r="L21" s="11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7" t="s">
        <v>37</v>
      </c>
      <c r="E23" s="24"/>
      <c r="F23" s="24"/>
      <c r="G23" s="24"/>
      <c r="H23" s="24"/>
      <c r="I23" s="117" t="s">
        <v>25</v>
      </c>
      <c r="J23" s="121" t="str">
        <f aca="false">IF('Rekapitulace stavby'!AN19="","",'Rekapitulace stavby'!AN19)</f>
        <v/>
      </c>
      <c r="K23" s="24"/>
      <c r="L23" s="11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1" t="str">
        <f aca="false">IF('Rekapitulace stavby'!E20="","",'Rekapitulace stavby'!E20)</f>
        <v> </v>
      </c>
      <c r="F24" s="24"/>
      <c r="G24" s="24"/>
      <c r="H24" s="24"/>
      <c r="I24" s="117" t="s">
        <v>28</v>
      </c>
      <c r="J24" s="121" t="str">
        <f aca="false">IF('Rekapitulace stavby'!AN20="","",'Rekapitulace stavby'!AN20)</f>
        <v/>
      </c>
      <c r="K24" s="24"/>
      <c r="L24" s="11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7" t="s">
        <v>39</v>
      </c>
      <c r="E26" s="24"/>
      <c r="F26" s="24"/>
      <c r="G26" s="24"/>
      <c r="H26" s="24"/>
      <c r="I26" s="24"/>
      <c r="J26" s="24"/>
      <c r="K26" s="24"/>
      <c r="L26" s="11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8" customFormat="true" ht="16.5" hidden="false" customHeight="true" outlineLevel="0" collapsed="false">
      <c r="A27" s="124"/>
      <c r="B27" s="125"/>
      <c r="C27" s="124"/>
      <c r="D27" s="124"/>
      <c r="E27" s="126"/>
      <c r="F27" s="126"/>
      <c r="G27" s="126"/>
      <c r="H27" s="126"/>
      <c r="I27" s="124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11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0" t="s">
        <v>41</v>
      </c>
      <c r="E30" s="24"/>
      <c r="F30" s="24"/>
      <c r="G30" s="24"/>
      <c r="H30" s="24"/>
      <c r="I30" s="24"/>
      <c r="J30" s="131" t="n">
        <f aca="false">ROUND(J80, 2)</f>
        <v>0</v>
      </c>
      <c r="K30" s="24"/>
      <c r="L30" s="11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9"/>
      <c r="E31" s="129"/>
      <c r="F31" s="129"/>
      <c r="G31" s="129"/>
      <c r="H31" s="129"/>
      <c r="I31" s="129"/>
      <c r="J31" s="129"/>
      <c r="K31" s="129"/>
      <c r="L31" s="11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2" t="s">
        <v>43</v>
      </c>
      <c r="G32" s="24"/>
      <c r="H32" s="24"/>
      <c r="I32" s="132" t="s">
        <v>42</v>
      </c>
      <c r="J32" s="132" t="s">
        <v>44</v>
      </c>
      <c r="K32" s="24"/>
      <c r="L32" s="11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3" t="s">
        <v>45</v>
      </c>
      <c r="E33" s="117" t="s">
        <v>46</v>
      </c>
      <c r="F33" s="134" t="n">
        <f aca="false">ROUND((SUM(BE80:BE106)),  2)</f>
        <v>0</v>
      </c>
      <c r="G33" s="24"/>
      <c r="H33" s="24"/>
      <c r="I33" s="135" t="n">
        <v>0.21</v>
      </c>
      <c r="J33" s="134" t="n">
        <f aca="false">ROUND(((SUM(BE80:BE106))*I33),  2)</f>
        <v>0</v>
      </c>
      <c r="K33" s="24"/>
      <c r="L33" s="11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7" t="s">
        <v>47</v>
      </c>
      <c r="F34" s="134" t="n">
        <f aca="false">ROUND((SUM(BF80:BF106)),  2)</f>
        <v>0</v>
      </c>
      <c r="G34" s="24"/>
      <c r="H34" s="24"/>
      <c r="I34" s="135" t="n">
        <v>0.12</v>
      </c>
      <c r="J34" s="134" t="n">
        <f aca="false">ROUND(((SUM(BF80:BF106))*I34),  2)</f>
        <v>0</v>
      </c>
      <c r="K34" s="24"/>
      <c r="L34" s="1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7" t="s">
        <v>48</v>
      </c>
      <c r="F35" s="134" t="n">
        <f aca="false">ROUND((SUM(BG80:BG106)),  2)</f>
        <v>0</v>
      </c>
      <c r="G35" s="24"/>
      <c r="H35" s="24"/>
      <c r="I35" s="135" t="n">
        <v>0.21</v>
      </c>
      <c r="J35" s="134" t="n">
        <f aca="false">0</f>
        <v>0</v>
      </c>
      <c r="K35" s="24"/>
      <c r="L35" s="1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7" t="s">
        <v>49</v>
      </c>
      <c r="F36" s="134" t="n">
        <f aca="false">ROUND((SUM(BH80:BH106)),  2)</f>
        <v>0</v>
      </c>
      <c r="G36" s="24"/>
      <c r="H36" s="24"/>
      <c r="I36" s="135" t="n">
        <v>0.12</v>
      </c>
      <c r="J36" s="134" t="n">
        <f aca="false">0</f>
        <v>0</v>
      </c>
      <c r="K36" s="24"/>
      <c r="L36" s="11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7" t="s">
        <v>50</v>
      </c>
      <c r="F37" s="134" t="n">
        <f aca="false">ROUND((SUM(BI80:BI106)),  2)</f>
        <v>0</v>
      </c>
      <c r="G37" s="24"/>
      <c r="H37" s="24"/>
      <c r="I37" s="135" t="n">
        <v>0</v>
      </c>
      <c r="J37" s="134" t="n">
        <f aca="false">0</f>
        <v>0</v>
      </c>
      <c r="K37" s="24"/>
      <c r="L37" s="11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6"/>
      <c r="D39" s="137" t="s">
        <v>51</v>
      </c>
      <c r="E39" s="138"/>
      <c r="F39" s="138"/>
      <c r="G39" s="139" t="s">
        <v>52</v>
      </c>
      <c r="H39" s="140" t="s">
        <v>53</v>
      </c>
      <c r="I39" s="138"/>
      <c r="J39" s="141" t="n">
        <f aca="false">SUM(J30:J37)</f>
        <v>0</v>
      </c>
      <c r="K39" s="142"/>
      <c r="L39" s="11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1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19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150</v>
      </c>
      <c r="D45" s="26"/>
      <c r="E45" s="26"/>
      <c r="F45" s="26"/>
      <c r="G45" s="26"/>
      <c r="H45" s="26"/>
      <c r="I45" s="26"/>
      <c r="J45" s="26"/>
      <c r="K45" s="26"/>
      <c r="L45" s="119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9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9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7" t="str">
        <f aca="false">E7</f>
        <v>Oprava povodňových škod v obci Nové Heřminovy</v>
      </c>
      <c r="F48" s="147"/>
      <c r="G48" s="147"/>
      <c r="H48" s="147"/>
      <c r="I48" s="26"/>
      <c r="J48" s="26"/>
      <c r="K48" s="26"/>
      <c r="L48" s="119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131</v>
      </c>
      <c r="D49" s="26"/>
      <c r="E49" s="26"/>
      <c r="F49" s="26"/>
      <c r="G49" s="26"/>
      <c r="H49" s="26"/>
      <c r="I49" s="26"/>
      <c r="J49" s="26"/>
      <c r="K49" s="26"/>
      <c r="L49" s="11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VON - Vedlejší a ostatní náklady</v>
      </c>
      <c r="F50" s="57"/>
      <c r="G50" s="57"/>
      <c r="H50" s="57"/>
      <c r="I50" s="26"/>
      <c r="J50" s="26"/>
      <c r="K50" s="26"/>
      <c r="L50" s="11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Opavské předměstí</v>
      </c>
      <c r="G52" s="26"/>
      <c r="H52" s="26"/>
      <c r="I52" s="17" t="s">
        <v>22</v>
      </c>
      <c r="J52" s="148" t="str">
        <f aca="false">IF(J12="","",J12)</f>
        <v>4. 3. 2025</v>
      </c>
      <c r="K52" s="26"/>
      <c r="L52" s="119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9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Povodí Odry, státní podnik</v>
      </c>
      <c r="G54" s="26"/>
      <c r="H54" s="26"/>
      <c r="I54" s="17" t="s">
        <v>32</v>
      </c>
      <c r="J54" s="149" t="str">
        <f aca="false">E21</f>
        <v>Golik VH, s. r. o.</v>
      </c>
      <c r="K54" s="26"/>
      <c r="L54" s="119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30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37</v>
      </c>
      <c r="J55" s="149" t="str">
        <f aca="false">E24</f>
        <v> </v>
      </c>
      <c r="K55" s="26"/>
      <c r="L55" s="119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9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50" t="s">
        <v>151</v>
      </c>
      <c r="D57" s="151"/>
      <c r="E57" s="151"/>
      <c r="F57" s="151"/>
      <c r="G57" s="151"/>
      <c r="H57" s="151"/>
      <c r="I57" s="151"/>
      <c r="J57" s="152" t="s">
        <v>152</v>
      </c>
      <c r="K57" s="151"/>
      <c r="L57" s="119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9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53" t="s">
        <v>73</v>
      </c>
      <c r="D59" s="26"/>
      <c r="E59" s="26"/>
      <c r="F59" s="26"/>
      <c r="G59" s="26"/>
      <c r="H59" s="26"/>
      <c r="I59" s="26"/>
      <c r="J59" s="154" t="n">
        <f aca="false">J80</f>
        <v>0</v>
      </c>
      <c r="K59" s="26"/>
      <c r="L59" s="11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153</v>
      </c>
    </row>
    <row r="60" s="155" customFormat="true" ht="24.95" hidden="false" customHeight="true" outlineLevel="0" collapsed="false">
      <c r="B60" s="156"/>
      <c r="C60" s="157"/>
      <c r="D60" s="158" t="s">
        <v>940</v>
      </c>
      <c r="E60" s="159"/>
      <c r="F60" s="159"/>
      <c r="G60" s="159"/>
      <c r="H60" s="159"/>
      <c r="I60" s="159"/>
      <c r="J60" s="160" t="n">
        <f aca="false">J81</f>
        <v>0</v>
      </c>
      <c r="K60" s="157"/>
      <c r="L60" s="161"/>
    </row>
    <row r="61" s="31" customFormat="true" ht="21.85" hidden="false" customHeight="true" outlineLevel="0" collapsed="false">
      <c r="A61" s="24"/>
      <c r="B61" s="25"/>
      <c r="C61" s="26"/>
      <c r="D61" s="26"/>
      <c r="E61" s="26"/>
      <c r="F61" s="26"/>
      <c r="G61" s="26"/>
      <c r="H61" s="26"/>
      <c r="I61" s="26"/>
      <c r="J61" s="26"/>
      <c r="K61" s="26"/>
      <c r="L61" s="119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="31" customFormat="true" ht="6.95" hidden="false" customHeight="true" outlineLevel="0" collapsed="false">
      <c r="A62" s="24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119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</row>
    <row r="66" s="31" customFormat="true" ht="6.95" hidden="false" customHeight="true" outlineLevel="0" collapsed="false">
      <c r="A66" s="24"/>
      <c r="B66" s="47"/>
      <c r="C66" s="48"/>
      <c r="D66" s="48"/>
      <c r="E66" s="48"/>
      <c r="F66" s="48"/>
      <c r="G66" s="48"/>
      <c r="H66" s="48"/>
      <c r="I66" s="48"/>
      <c r="J66" s="48"/>
      <c r="K66" s="48"/>
      <c r="L66" s="119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="31" customFormat="true" ht="24.95" hidden="false" customHeight="true" outlineLevel="0" collapsed="false">
      <c r="A67" s="24"/>
      <c r="B67" s="25"/>
      <c r="C67" s="9" t="s">
        <v>160</v>
      </c>
      <c r="D67" s="26"/>
      <c r="E67" s="26"/>
      <c r="F67" s="26"/>
      <c r="G67" s="26"/>
      <c r="H67" s="26"/>
      <c r="I67" s="26"/>
      <c r="J67" s="26"/>
      <c r="K67" s="26"/>
      <c r="L67" s="119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="31" customFormat="true" ht="6.95" hidden="false" customHeight="true" outlineLevel="0" collapsed="false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119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="31" customFormat="true" ht="12" hidden="false" customHeight="true" outlineLevel="0" collapsed="false">
      <c r="A69" s="24"/>
      <c r="B69" s="25"/>
      <c r="C69" s="17" t="s">
        <v>16</v>
      </c>
      <c r="D69" s="26"/>
      <c r="E69" s="26"/>
      <c r="F69" s="26"/>
      <c r="G69" s="26"/>
      <c r="H69" s="26"/>
      <c r="I69" s="26"/>
      <c r="J69" s="26"/>
      <c r="K69" s="26"/>
      <c r="L69" s="119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="31" customFormat="true" ht="16.5" hidden="false" customHeight="true" outlineLevel="0" collapsed="false">
      <c r="A70" s="24"/>
      <c r="B70" s="25"/>
      <c r="C70" s="26"/>
      <c r="D70" s="26"/>
      <c r="E70" s="147" t="str">
        <f aca="false">E7</f>
        <v>Oprava povodňových škod v obci Nové Heřminovy</v>
      </c>
      <c r="F70" s="147"/>
      <c r="G70" s="147"/>
      <c r="H70" s="147"/>
      <c r="I70" s="26"/>
      <c r="J70" s="26"/>
      <c r="K70" s="26"/>
      <c r="L70" s="119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="31" customFormat="true" ht="12" hidden="false" customHeight="true" outlineLevel="0" collapsed="false">
      <c r="A71" s="24"/>
      <c r="B71" s="25"/>
      <c r="C71" s="17" t="s">
        <v>131</v>
      </c>
      <c r="D71" s="26"/>
      <c r="E71" s="26"/>
      <c r="F71" s="26"/>
      <c r="G71" s="26"/>
      <c r="H71" s="26"/>
      <c r="I71" s="26"/>
      <c r="J71" s="26"/>
      <c r="K71" s="26"/>
      <c r="L71" s="119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="31" customFormat="true" ht="16.5" hidden="false" customHeight="true" outlineLevel="0" collapsed="false">
      <c r="A72" s="24"/>
      <c r="B72" s="25"/>
      <c r="C72" s="26"/>
      <c r="D72" s="26"/>
      <c r="E72" s="57" t="str">
        <f aca="false">E9</f>
        <v>VON - Vedlejší a ostatní náklady</v>
      </c>
      <c r="F72" s="57"/>
      <c r="G72" s="57"/>
      <c r="H72" s="57"/>
      <c r="I72" s="26"/>
      <c r="J72" s="26"/>
      <c r="K72" s="26"/>
      <c r="L72" s="119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="31" customFormat="true" ht="6.95" hidden="false" customHeight="true" outlineLevel="0" collapsed="false">
      <c r="A73" s="24"/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119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="31" customFormat="true" ht="12" hidden="false" customHeight="true" outlineLevel="0" collapsed="false">
      <c r="A74" s="24"/>
      <c r="B74" s="25"/>
      <c r="C74" s="17" t="s">
        <v>20</v>
      </c>
      <c r="D74" s="26"/>
      <c r="E74" s="26"/>
      <c r="F74" s="18" t="str">
        <f aca="false">F12</f>
        <v>Opavské předměstí</v>
      </c>
      <c r="G74" s="26"/>
      <c r="H74" s="26"/>
      <c r="I74" s="17" t="s">
        <v>22</v>
      </c>
      <c r="J74" s="148" t="str">
        <f aca="false">IF(J12="","",J12)</f>
        <v>4. 3. 2025</v>
      </c>
      <c r="K74" s="26"/>
      <c r="L74" s="119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="31" customFormat="true" ht="6.95" hidden="false" customHeight="true" outlineLevel="0" collapsed="false">
      <c r="A75" s="24"/>
      <c r="B75" s="25"/>
      <c r="C75" s="26"/>
      <c r="D75" s="26"/>
      <c r="E75" s="26"/>
      <c r="F75" s="26"/>
      <c r="G75" s="26"/>
      <c r="H75" s="26"/>
      <c r="I75" s="26"/>
      <c r="J75" s="26"/>
      <c r="K75" s="26"/>
      <c r="L75" s="119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15.15" hidden="false" customHeight="true" outlineLevel="0" collapsed="false">
      <c r="A76" s="24"/>
      <c r="B76" s="25"/>
      <c r="C76" s="17" t="s">
        <v>24</v>
      </c>
      <c r="D76" s="26"/>
      <c r="E76" s="26"/>
      <c r="F76" s="18" t="str">
        <f aca="false">E15</f>
        <v>Povodí Odry, státní podnik</v>
      </c>
      <c r="G76" s="26"/>
      <c r="H76" s="26"/>
      <c r="I76" s="17" t="s">
        <v>32</v>
      </c>
      <c r="J76" s="149" t="str">
        <f aca="false">E21</f>
        <v>Golik VH, s. r. o.</v>
      </c>
      <c r="K76" s="26"/>
      <c r="L76" s="11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5.15" hidden="false" customHeight="true" outlineLevel="0" collapsed="false">
      <c r="A77" s="24"/>
      <c r="B77" s="25"/>
      <c r="C77" s="17" t="s">
        <v>30</v>
      </c>
      <c r="D77" s="26"/>
      <c r="E77" s="26"/>
      <c r="F77" s="18" t="str">
        <f aca="false">IF(E18="","",E18)</f>
        <v>Vyplň údaj</v>
      </c>
      <c r="G77" s="26"/>
      <c r="H77" s="26"/>
      <c r="I77" s="17" t="s">
        <v>37</v>
      </c>
      <c r="J77" s="149" t="str">
        <f aca="false">E24</f>
        <v> </v>
      </c>
      <c r="K77" s="26"/>
      <c r="L77" s="11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10.3" hidden="false" customHeight="true" outlineLevel="0" collapsed="false">
      <c r="A78" s="2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119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175" customFormat="true" ht="29.3" hidden="false" customHeight="true" outlineLevel="0" collapsed="false">
      <c r="A79" s="169"/>
      <c r="B79" s="170"/>
      <c r="C79" s="171" t="s">
        <v>161</v>
      </c>
      <c r="D79" s="172" t="s">
        <v>60</v>
      </c>
      <c r="E79" s="172" t="s">
        <v>56</v>
      </c>
      <c r="F79" s="172" t="s">
        <v>57</v>
      </c>
      <c r="G79" s="172" t="s">
        <v>162</v>
      </c>
      <c r="H79" s="172" t="s">
        <v>163</v>
      </c>
      <c r="I79" s="172" t="s">
        <v>164</v>
      </c>
      <c r="J79" s="172" t="s">
        <v>152</v>
      </c>
      <c r="K79" s="173" t="s">
        <v>165</v>
      </c>
      <c r="L79" s="174"/>
      <c r="M79" s="74"/>
      <c r="N79" s="75" t="s">
        <v>45</v>
      </c>
      <c r="O79" s="75" t="s">
        <v>166</v>
      </c>
      <c r="P79" s="75" t="s">
        <v>167</v>
      </c>
      <c r="Q79" s="75" t="s">
        <v>168</v>
      </c>
      <c r="R79" s="75" t="s">
        <v>169</v>
      </c>
      <c r="S79" s="75" t="s">
        <v>170</v>
      </c>
      <c r="T79" s="76" t="s">
        <v>171</v>
      </c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</row>
    <row r="80" s="31" customFormat="true" ht="22.8" hidden="false" customHeight="true" outlineLevel="0" collapsed="false">
      <c r="A80" s="24"/>
      <c r="B80" s="25"/>
      <c r="C80" s="82" t="s">
        <v>172</v>
      </c>
      <c r="D80" s="26"/>
      <c r="E80" s="26"/>
      <c r="F80" s="26"/>
      <c r="G80" s="26"/>
      <c r="H80" s="26"/>
      <c r="I80" s="26"/>
      <c r="J80" s="176" t="n">
        <f aca="false">BK80</f>
        <v>0</v>
      </c>
      <c r="K80" s="26"/>
      <c r="L80" s="30"/>
      <c r="M80" s="77"/>
      <c r="N80" s="177"/>
      <c r="O80" s="78"/>
      <c r="P80" s="178" t="n">
        <f aca="false">P81</f>
        <v>0</v>
      </c>
      <c r="Q80" s="78"/>
      <c r="R80" s="178" t="n">
        <f aca="false">R81</f>
        <v>0</v>
      </c>
      <c r="S80" s="78"/>
      <c r="T80" s="179" t="n">
        <f aca="false">T81</f>
        <v>0</v>
      </c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T80" s="3" t="s">
        <v>74</v>
      </c>
      <c r="AU80" s="3" t="s">
        <v>153</v>
      </c>
      <c r="BK80" s="180" t="n">
        <f aca="false">BK81</f>
        <v>0</v>
      </c>
    </row>
    <row r="81" s="181" customFormat="true" ht="25.9" hidden="false" customHeight="true" outlineLevel="0" collapsed="false">
      <c r="B81" s="182"/>
      <c r="C81" s="183"/>
      <c r="D81" s="184" t="s">
        <v>74</v>
      </c>
      <c r="E81" s="185" t="s">
        <v>107</v>
      </c>
      <c r="F81" s="185" t="s">
        <v>108</v>
      </c>
      <c r="G81" s="183"/>
      <c r="H81" s="183"/>
      <c r="I81" s="186"/>
      <c r="J81" s="187" t="n">
        <f aca="false">BK81</f>
        <v>0</v>
      </c>
      <c r="K81" s="183"/>
      <c r="L81" s="188"/>
      <c r="M81" s="189"/>
      <c r="N81" s="190"/>
      <c r="O81" s="190"/>
      <c r="P81" s="191" t="n">
        <f aca="false">SUM(P82:P106)</f>
        <v>0</v>
      </c>
      <c r="Q81" s="190"/>
      <c r="R81" s="191" t="n">
        <f aca="false">SUM(R82:R106)</f>
        <v>0</v>
      </c>
      <c r="S81" s="190"/>
      <c r="T81" s="192" t="n">
        <f aca="false">SUM(T82:T106)</f>
        <v>0</v>
      </c>
      <c r="AR81" s="193" t="s">
        <v>204</v>
      </c>
      <c r="AT81" s="194" t="s">
        <v>74</v>
      </c>
      <c r="AU81" s="194" t="s">
        <v>75</v>
      </c>
      <c r="AY81" s="193" t="s">
        <v>175</v>
      </c>
      <c r="BK81" s="195" t="n">
        <f aca="false">SUM(BK82:BK106)</f>
        <v>0</v>
      </c>
    </row>
    <row r="82" s="31" customFormat="true" ht="16.5" hidden="false" customHeight="true" outlineLevel="0" collapsed="false">
      <c r="A82" s="24"/>
      <c r="B82" s="25"/>
      <c r="C82" s="198" t="s">
        <v>83</v>
      </c>
      <c r="D82" s="198" t="s">
        <v>177</v>
      </c>
      <c r="E82" s="199" t="s">
        <v>943</v>
      </c>
      <c r="F82" s="200" t="s">
        <v>944</v>
      </c>
      <c r="G82" s="201" t="s">
        <v>945</v>
      </c>
      <c r="H82" s="202" t="n">
        <v>1</v>
      </c>
      <c r="I82" s="203"/>
      <c r="J82" s="204" t="n">
        <f aca="false">ROUND(I82*H82,2)</f>
        <v>0</v>
      </c>
      <c r="K82" s="200"/>
      <c r="L82" s="30"/>
      <c r="M82" s="205"/>
      <c r="N82" s="206" t="s">
        <v>46</v>
      </c>
      <c r="O82" s="67"/>
      <c r="P82" s="207" t="n">
        <f aca="false">O82*H82</f>
        <v>0</v>
      </c>
      <c r="Q82" s="207" t="n">
        <v>0</v>
      </c>
      <c r="R82" s="207" t="n">
        <f aca="false">Q82*H82</f>
        <v>0</v>
      </c>
      <c r="S82" s="207" t="n">
        <v>0</v>
      </c>
      <c r="T82" s="208" t="n">
        <f aca="false">S82*H82</f>
        <v>0</v>
      </c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R82" s="209" t="s">
        <v>946</v>
      </c>
      <c r="AT82" s="209" t="s">
        <v>177</v>
      </c>
      <c r="AU82" s="209" t="s">
        <v>83</v>
      </c>
      <c r="AY82" s="3" t="s">
        <v>175</v>
      </c>
      <c r="BE82" s="210" t="n">
        <f aca="false">IF(N82="základní",J82,0)</f>
        <v>0</v>
      </c>
      <c r="BF82" s="210" t="n">
        <f aca="false">IF(N82="snížená",J82,0)</f>
        <v>0</v>
      </c>
      <c r="BG82" s="210" t="n">
        <f aca="false">IF(N82="zákl. přenesená",J82,0)</f>
        <v>0</v>
      </c>
      <c r="BH82" s="210" t="n">
        <f aca="false">IF(N82="sníž. přenesená",J82,0)</f>
        <v>0</v>
      </c>
      <c r="BI82" s="210" t="n">
        <f aca="false">IF(N82="nulová",J82,0)</f>
        <v>0</v>
      </c>
      <c r="BJ82" s="3" t="s">
        <v>83</v>
      </c>
      <c r="BK82" s="210" t="n">
        <f aca="false">ROUND(I82*H82,2)</f>
        <v>0</v>
      </c>
      <c r="BL82" s="3" t="s">
        <v>946</v>
      </c>
      <c r="BM82" s="209" t="s">
        <v>947</v>
      </c>
    </row>
    <row r="83" s="31" customFormat="true" ht="31.3" hidden="false" customHeight="false" outlineLevel="0" collapsed="false">
      <c r="A83" s="24"/>
      <c r="B83" s="25"/>
      <c r="C83" s="26"/>
      <c r="D83" s="211" t="s">
        <v>182</v>
      </c>
      <c r="E83" s="26"/>
      <c r="F83" s="212" t="s">
        <v>948</v>
      </c>
      <c r="G83" s="26"/>
      <c r="H83" s="26"/>
      <c r="I83" s="213"/>
      <c r="J83" s="26"/>
      <c r="K83" s="26"/>
      <c r="L83" s="30"/>
      <c r="M83" s="214"/>
      <c r="N83" s="215"/>
      <c r="O83" s="67"/>
      <c r="P83" s="67"/>
      <c r="Q83" s="67"/>
      <c r="R83" s="67"/>
      <c r="S83" s="67"/>
      <c r="T83" s="68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T83" s="3" t="s">
        <v>182</v>
      </c>
      <c r="AU83" s="3" t="s">
        <v>83</v>
      </c>
    </row>
    <row r="84" s="31" customFormat="true" ht="21.75" hidden="false" customHeight="true" outlineLevel="0" collapsed="false">
      <c r="A84" s="24"/>
      <c r="B84" s="25"/>
      <c r="C84" s="198" t="s">
        <v>85</v>
      </c>
      <c r="D84" s="198" t="s">
        <v>177</v>
      </c>
      <c r="E84" s="199" t="s">
        <v>949</v>
      </c>
      <c r="F84" s="200" t="s">
        <v>950</v>
      </c>
      <c r="G84" s="201" t="s">
        <v>945</v>
      </c>
      <c r="H84" s="202" t="n">
        <v>1</v>
      </c>
      <c r="I84" s="203"/>
      <c r="J84" s="204" t="n">
        <f aca="false">ROUND(I84*H84,2)</f>
        <v>0</v>
      </c>
      <c r="K84" s="200"/>
      <c r="L84" s="30"/>
      <c r="M84" s="205"/>
      <c r="N84" s="206" t="s">
        <v>46</v>
      </c>
      <c r="O84" s="67"/>
      <c r="P84" s="207" t="n">
        <f aca="false">O84*H84</f>
        <v>0</v>
      </c>
      <c r="Q84" s="207" t="n">
        <v>0</v>
      </c>
      <c r="R84" s="207" t="n">
        <f aca="false">Q84*H84</f>
        <v>0</v>
      </c>
      <c r="S84" s="207" t="n">
        <v>0</v>
      </c>
      <c r="T84" s="208" t="n">
        <f aca="false">S84*H84</f>
        <v>0</v>
      </c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R84" s="209" t="s">
        <v>946</v>
      </c>
      <c r="AT84" s="209" t="s">
        <v>177</v>
      </c>
      <c r="AU84" s="209" t="s">
        <v>83</v>
      </c>
      <c r="AY84" s="3" t="s">
        <v>175</v>
      </c>
      <c r="BE84" s="210" t="n">
        <f aca="false">IF(N84="základní",J84,0)</f>
        <v>0</v>
      </c>
      <c r="BF84" s="210" t="n">
        <f aca="false">IF(N84="snížená",J84,0)</f>
        <v>0</v>
      </c>
      <c r="BG84" s="210" t="n">
        <f aca="false">IF(N84="zákl. přenesená",J84,0)</f>
        <v>0</v>
      </c>
      <c r="BH84" s="210" t="n">
        <f aca="false">IF(N84="sníž. přenesená",J84,0)</f>
        <v>0</v>
      </c>
      <c r="BI84" s="210" t="n">
        <f aca="false">IF(N84="nulová",J84,0)</f>
        <v>0</v>
      </c>
      <c r="BJ84" s="3" t="s">
        <v>83</v>
      </c>
      <c r="BK84" s="210" t="n">
        <f aca="false">ROUND(I84*H84,2)</f>
        <v>0</v>
      </c>
      <c r="BL84" s="3" t="s">
        <v>946</v>
      </c>
      <c r="BM84" s="209" t="s">
        <v>951</v>
      </c>
    </row>
    <row r="85" s="31" customFormat="true" ht="12.8" hidden="false" customHeight="false" outlineLevel="0" collapsed="false">
      <c r="A85" s="24"/>
      <c r="B85" s="25"/>
      <c r="C85" s="26"/>
      <c r="D85" s="211" t="s">
        <v>182</v>
      </c>
      <c r="E85" s="26"/>
      <c r="F85" s="212" t="s">
        <v>950</v>
      </c>
      <c r="G85" s="26"/>
      <c r="H85" s="26"/>
      <c r="I85" s="213"/>
      <c r="J85" s="26"/>
      <c r="K85" s="26"/>
      <c r="L85" s="30"/>
      <c r="M85" s="214"/>
      <c r="N85" s="215"/>
      <c r="O85" s="67"/>
      <c r="P85" s="67"/>
      <c r="Q85" s="67"/>
      <c r="R85" s="67"/>
      <c r="S85" s="67"/>
      <c r="T85" s="68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T85" s="3" t="s">
        <v>182</v>
      </c>
      <c r="AU85" s="3" t="s">
        <v>83</v>
      </c>
    </row>
    <row r="86" s="31" customFormat="true" ht="21.75" hidden="false" customHeight="true" outlineLevel="0" collapsed="false">
      <c r="A86" s="24"/>
      <c r="B86" s="25"/>
      <c r="C86" s="198" t="s">
        <v>194</v>
      </c>
      <c r="D86" s="198" t="s">
        <v>177</v>
      </c>
      <c r="E86" s="199" t="s">
        <v>952</v>
      </c>
      <c r="F86" s="200" t="s">
        <v>953</v>
      </c>
      <c r="G86" s="201" t="s">
        <v>945</v>
      </c>
      <c r="H86" s="202" t="n">
        <v>1</v>
      </c>
      <c r="I86" s="203"/>
      <c r="J86" s="204" t="n">
        <f aca="false">ROUND(I86*H86,2)</f>
        <v>0</v>
      </c>
      <c r="K86" s="200"/>
      <c r="L86" s="30"/>
      <c r="M86" s="205"/>
      <c r="N86" s="206" t="s">
        <v>46</v>
      </c>
      <c r="O86" s="67"/>
      <c r="P86" s="207" t="n">
        <f aca="false">O86*H86</f>
        <v>0</v>
      </c>
      <c r="Q86" s="207" t="n">
        <v>0</v>
      </c>
      <c r="R86" s="207" t="n">
        <f aca="false">Q86*H86</f>
        <v>0</v>
      </c>
      <c r="S86" s="207" t="n">
        <v>0</v>
      </c>
      <c r="T86" s="208" t="n">
        <f aca="false">S86*H86</f>
        <v>0</v>
      </c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R86" s="209" t="s">
        <v>149</v>
      </c>
      <c r="AT86" s="209" t="s">
        <v>177</v>
      </c>
      <c r="AU86" s="209" t="s">
        <v>83</v>
      </c>
      <c r="AY86" s="3" t="s">
        <v>175</v>
      </c>
      <c r="BE86" s="210" t="n">
        <f aca="false">IF(N86="základní",J86,0)</f>
        <v>0</v>
      </c>
      <c r="BF86" s="210" t="n">
        <f aca="false">IF(N86="snížená",J86,0)</f>
        <v>0</v>
      </c>
      <c r="BG86" s="210" t="n">
        <f aca="false">IF(N86="zákl. přenesená",J86,0)</f>
        <v>0</v>
      </c>
      <c r="BH86" s="210" t="n">
        <f aca="false">IF(N86="sníž. přenesená",J86,0)</f>
        <v>0</v>
      </c>
      <c r="BI86" s="210" t="n">
        <f aca="false">IF(N86="nulová",J86,0)</f>
        <v>0</v>
      </c>
      <c r="BJ86" s="3" t="s">
        <v>83</v>
      </c>
      <c r="BK86" s="210" t="n">
        <f aca="false">ROUND(I86*H86,2)</f>
        <v>0</v>
      </c>
      <c r="BL86" s="3" t="s">
        <v>149</v>
      </c>
      <c r="BM86" s="209" t="s">
        <v>954</v>
      </c>
    </row>
    <row r="87" s="31" customFormat="true" ht="12.8" hidden="false" customHeight="false" outlineLevel="0" collapsed="false">
      <c r="A87" s="24"/>
      <c r="B87" s="25"/>
      <c r="C87" s="26"/>
      <c r="D87" s="211" t="s">
        <v>182</v>
      </c>
      <c r="E87" s="26"/>
      <c r="F87" s="212" t="s">
        <v>953</v>
      </c>
      <c r="G87" s="26"/>
      <c r="H87" s="26"/>
      <c r="I87" s="213"/>
      <c r="J87" s="26"/>
      <c r="K87" s="26"/>
      <c r="L87" s="30"/>
      <c r="M87" s="214"/>
      <c r="N87" s="215"/>
      <c r="O87" s="67"/>
      <c r="P87" s="67"/>
      <c r="Q87" s="67"/>
      <c r="R87" s="67"/>
      <c r="S87" s="67"/>
      <c r="T87" s="68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T87" s="3" t="s">
        <v>182</v>
      </c>
      <c r="AU87" s="3" t="s">
        <v>83</v>
      </c>
    </row>
    <row r="88" s="31" customFormat="true" ht="16.4" hidden="false" customHeight="false" outlineLevel="0" collapsed="false">
      <c r="A88" s="24"/>
      <c r="B88" s="25"/>
      <c r="C88" s="26"/>
      <c r="D88" s="211" t="s">
        <v>411</v>
      </c>
      <c r="E88" s="26"/>
      <c r="F88" s="253" t="s">
        <v>955</v>
      </c>
      <c r="G88" s="26"/>
      <c r="H88" s="26"/>
      <c r="I88" s="213"/>
      <c r="J88" s="26"/>
      <c r="K88" s="26"/>
      <c r="L88" s="30"/>
      <c r="M88" s="214"/>
      <c r="N88" s="215"/>
      <c r="O88" s="67"/>
      <c r="P88" s="67"/>
      <c r="Q88" s="67"/>
      <c r="R88" s="67"/>
      <c r="S88" s="67"/>
      <c r="T88" s="68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T88" s="3" t="s">
        <v>411</v>
      </c>
      <c r="AU88" s="3" t="s">
        <v>83</v>
      </c>
    </row>
    <row r="89" s="31" customFormat="true" ht="16.5" hidden="false" customHeight="true" outlineLevel="0" collapsed="false">
      <c r="A89" s="24"/>
      <c r="B89" s="25"/>
      <c r="C89" s="198" t="s">
        <v>149</v>
      </c>
      <c r="D89" s="198" t="s">
        <v>177</v>
      </c>
      <c r="E89" s="199" t="s">
        <v>956</v>
      </c>
      <c r="F89" s="200" t="s">
        <v>957</v>
      </c>
      <c r="G89" s="201" t="s">
        <v>945</v>
      </c>
      <c r="H89" s="202" t="n">
        <v>1</v>
      </c>
      <c r="I89" s="203"/>
      <c r="J89" s="204" t="n">
        <f aca="false">ROUND(I89*H89,2)</f>
        <v>0</v>
      </c>
      <c r="K89" s="200"/>
      <c r="L89" s="30"/>
      <c r="M89" s="205"/>
      <c r="N89" s="206" t="s">
        <v>46</v>
      </c>
      <c r="O89" s="67"/>
      <c r="P89" s="207" t="n">
        <f aca="false">O89*H89</f>
        <v>0</v>
      </c>
      <c r="Q89" s="207" t="n">
        <v>0</v>
      </c>
      <c r="R89" s="207" t="n">
        <f aca="false">Q89*H89</f>
        <v>0</v>
      </c>
      <c r="S89" s="207" t="n">
        <v>0</v>
      </c>
      <c r="T89" s="208" t="n">
        <f aca="false">S89*H89</f>
        <v>0</v>
      </c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R89" s="209" t="s">
        <v>149</v>
      </c>
      <c r="AT89" s="209" t="s">
        <v>177</v>
      </c>
      <c r="AU89" s="209" t="s">
        <v>83</v>
      </c>
      <c r="AY89" s="3" t="s">
        <v>175</v>
      </c>
      <c r="BE89" s="210" t="n">
        <f aca="false">IF(N89="základní",J89,0)</f>
        <v>0</v>
      </c>
      <c r="BF89" s="210" t="n">
        <f aca="false">IF(N89="snížená",J89,0)</f>
        <v>0</v>
      </c>
      <c r="BG89" s="210" t="n">
        <f aca="false">IF(N89="zákl. přenesená",J89,0)</f>
        <v>0</v>
      </c>
      <c r="BH89" s="210" t="n">
        <f aca="false">IF(N89="sníž. přenesená",J89,0)</f>
        <v>0</v>
      </c>
      <c r="BI89" s="210" t="n">
        <f aca="false">IF(N89="nulová",J89,0)</f>
        <v>0</v>
      </c>
      <c r="BJ89" s="3" t="s">
        <v>83</v>
      </c>
      <c r="BK89" s="210" t="n">
        <f aca="false">ROUND(I89*H89,2)</f>
        <v>0</v>
      </c>
      <c r="BL89" s="3" t="s">
        <v>149</v>
      </c>
      <c r="BM89" s="209" t="s">
        <v>958</v>
      </c>
    </row>
    <row r="90" s="31" customFormat="true" ht="12.8" hidden="false" customHeight="false" outlineLevel="0" collapsed="false">
      <c r="A90" s="24"/>
      <c r="B90" s="25"/>
      <c r="C90" s="26"/>
      <c r="D90" s="211" t="s">
        <v>182</v>
      </c>
      <c r="E90" s="26"/>
      <c r="F90" s="212" t="s">
        <v>957</v>
      </c>
      <c r="G90" s="26"/>
      <c r="H90" s="26"/>
      <c r="I90" s="213"/>
      <c r="J90" s="26"/>
      <c r="K90" s="26"/>
      <c r="L90" s="30"/>
      <c r="M90" s="214"/>
      <c r="N90" s="215"/>
      <c r="O90" s="67"/>
      <c r="P90" s="67"/>
      <c r="Q90" s="67"/>
      <c r="R90" s="67"/>
      <c r="S90" s="67"/>
      <c r="T90" s="68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T90" s="3" t="s">
        <v>182</v>
      </c>
      <c r="AU90" s="3" t="s">
        <v>83</v>
      </c>
    </row>
    <row r="91" s="31" customFormat="true" ht="16.5" hidden="false" customHeight="true" outlineLevel="0" collapsed="false">
      <c r="A91" s="24"/>
      <c r="B91" s="25"/>
      <c r="C91" s="198" t="s">
        <v>204</v>
      </c>
      <c r="D91" s="198" t="s">
        <v>177</v>
      </c>
      <c r="E91" s="199" t="s">
        <v>959</v>
      </c>
      <c r="F91" s="200" t="s">
        <v>960</v>
      </c>
      <c r="G91" s="201" t="s">
        <v>945</v>
      </c>
      <c r="H91" s="202" t="n">
        <v>1</v>
      </c>
      <c r="I91" s="203"/>
      <c r="J91" s="204" t="n">
        <f aca="false">ROUND(I91*H91,2)</f>
        <v>0</v>
      </c>
      <c r="K91" s="200"/>
      <c r="L91" s="30"/>
      <c r="M91" s="205"/>
      <c r="N91" s="206" t="s">
        <v>46</v>
      </c>
      <c r="O91" s="67"/>
      <c r="P91" s="207" t="n">
        <f aca="false">O91*H91</f>
        <v>0</v>
      </c>
      <c r="Q91" s="207" t="n">
        <v>0</v>
      </c>
      <c r="R91" s="207" t="n">
        <f aca="false">Q91*H91</f>
        <v>0</v>
      </c>
      <c r="S91" s="207" t="n">
        <v>0</v>
      </c>
      <c r="T91" s="208" t="n">
        <f aca="false">S91*H91</f>
        <v>0</v>
      </c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R91" s="209" t="s">
        <v>149</v>
      </c>
      <c r="AT91" s="209" t="s">
        <v>177</v>
      </c>
      <c r="AU91" s="209" t="s">
        <v>83</v>
      </c>
      <c r="AY91" s="3" t="s">
        <v>175</v>
      </c>
      <c r="BE91" s="210" t="n">
        <f aca="false">IF(N91="základní",J91,0)</f>
        <v>0</v>
      </c>
      <c r="BF91" s="210" t="n">
        <f aca="false">IF(N91="snížená",J91,0)</f>
        <v>0</v>
      </c>
      <c r="BG91" s="210" t="n">
        <f aca="false">IF(N91="zákl. přenesená",J91,0)</f>
        <v>0</v>
      </c>
      <c r="BH91" s="210" t="n">
        <f aca="false">IF(N91="sníž. přenesená",J91,0)</f>
        <v>0</v>
      </c>
      <c r="BI91" s="210" t="n">
        <f aca="false">IF(N91="nulová",J91,0)</f>
        <v>0</v>
      </c>
      <c r="BJ91" s="3" t="s">
        <v>83</v>
      </c>
      <c r="BK91" s="210" t="n">
        <f aca="false">ROUND(I91*H91,2)</f>
        <v>0</v>
      </c>
      <c r="BL91" s="3" t="s">
        <v>149</v>
      </c>
      <c r="BM91" s="209" t="s">
        <v>961</v>
      </c>
    </row>
    <row r="92" s="31" customFormat="true" ht="12.8" hidden="false" customHeight="false" outlineLevel="0" collapsed="false">
      <c r="A92" s="24"/>
      <c r="B92" s="25"/>
      <c r="C92" s="26"/>
      <c r="D92" s="211" t="s">
        <v>182</v>
      </c>
      <c r="E92" s="26"/>
      <c r="F92" s="212" t="s">
        <v>960</v>
      </c>
      <c r="G92" s="26"/>
      <c r="H92" s="26"/>
      <c r="I92" s="213"/>
      <c r="J92" s="26"/>
      <c r="K92" s="26"/>
      <c r="L92" s="30"/>
      <c r="M92" s="214"/>
      <c r="N92" s="215"/>
      <c r="O92" s="67"/>
      <c r="P92" s="67"/>
      <c r="Q92" s="67"/>
      <c r="R92" s="67"/>
      <c r="S92" s="67"/>
      <c r="T92" s="68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T92" s="3" t="s">
        <v>182</v>
      </c>
      <c r="AU92" s="3" t="s">
        <v>83</v>
      </c>
    </row>
    <row r="93" s="31" customFormat="true" ht="16.5" hidden="false" customHeight="true" outlineLevel="0" collapsed="false">
      <c r="A93" s="24"/>
      <c r="B93" s="25"/>
      <c r="C93" s="198" t="s">
        <v>211</v>
      </c>
      <c r="D93" s="198" t="s">
        <v>177</v>
      </c>
      <c r="E93" s="199" t="s">
        <v>962</v>
      </c>
      <c r="F93" s="200" t="s">
        <v>963</v>
      </c>
      <c r="G93" s="201" t="s">
        <v>945</v>
      </c>
      <c r="H93" s="202" t="n">
        <v>1</v>
      </c>
      <c r="I93" s="203"/>
      <c r="J93" s="204" t="n">
        <f aca="false">ROUND(I93*H93,2)</f>
        <v>0</v>
      </c>
      <c r="K93" s="200"/>
      <c r="L93" s="30"/>
      <c r="M93" s="205"/>
      <c r="N93" s="206" t="s">
        <v>46</v>
      </c>
      <c r="O93" s="67"/>
      <c r="P93" s="207" t="n">
        <f aca="false">O93*H93</f>
        <v>0</v>
      </c>
      <c r="Q93" s="207" t="n">
        <v>0</v>
      </c>
      <c r="R93" s="207" t="n">
        <f aca="false">Q93*H93</f>
        <v>0</v>
      </c>
      <c r="S93" s="207" t="n">
        <v>0</v>
      </c>
      <c r="T93" s="208" t="n">
        <f aca="false">S93*H93</f>
        <v>0</v>
      </c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R93" s="209" t="s">
        <v>149</v>
      </c>
      <c r="AT93" s="209" t="s">
        <v>177</v>
      </c>
      <c r="AU93" s="209" t="s">
        <v>83</v>
      </c>
      <c r="AY93" s="3" t="s">
        <v>175</v>
      </c>
      <c r="BE93" s="210" t="n">
        <f aca="false">IF(N93="základní",J93,0)</f>
        <v>0</v>
      </c>
      <c r="BF93" s="210" t="n">
        <f aca="false">IF(N93="snížená",J93,0)</f>
        <v>0</v>
      </c>
      <c r="BG93" s="210" t="n">
        <f aca="false">IF(N93="zákl. přenesená",J93,0)</f>
        <v>0</v>
      </c>
      <c r="BH93" s="210" t="n">
        <f aca="false">IF(N93="sníž. přenesená",J93,0)</f>
        <v>0</v>
      </c>
      <c r="BI93" s="210" t="n">
        <f aca="false">IF(N93="nulová",J93,0)</f>
        <v>0</v>
      </c>
      <c r="BJ93" s="3" t="s">
        <v>83</v>
      </c>
      <c r="BK93" s="210" t="n">
        <f aca="false">ROUND(I93*H93,2)</f>
        <v>0</v>
      </c>
      <c r="BL93" s="3" t="s">
        <v>149</v>
      </c>
      <c r="BM93" s="209" t="s">
        <v>964</v>
      </c>
    </row>
    <row r="94" s="31" customFormat="true" ht="12.8" hidden="false" customHeight="false" outlineLevel="0" collapsed="false">
      <c r="A94" s="24"/>
      <c r="B94" s="25"/>
      <c r="C94" s="26"/>
      <c r="D94" s="211" t="s">
        <v>182</v>
      </c>
      <c r="E94" s="26"/>
      <c r="F94" s="212" t="s">
        <v>963</v>
      </c>
      <c r="G94" s="26"/>
      <c r="H94" s="26"/>
      <c r="I94" s="213"/>
      <c r="J94" s="26"/>
      <c r="K94" s="26"/>
      <c r="L94" s="30"/>
      <c r="M94" s="214"/>
      <c r="N94" s="215"/>
      <c r="O94" s="67"/>
      <c r="P94" s="67"/>
      <c r="Q94" s="67"/>
      <c r="R94" s="67"/>
      <c r="S94" s="67"/>
      <c r="T94" s="68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T94" s="3" t="s">
        <v>182</v>
      </c>
      <c r="AU94" s="3" t="s">
        <v>83</v>
      </c>
    </row>
    <row r="95" s="31" customFormat="true" ht="16.5" hidden="false" customHeight="true" outlineLevel="0" collapsed="false">
      <c r="A95" s="24"/>
      <c r="B95" s="25"/>
      <c r="C95" s="198" t="s">
        <v>217</v>
      </c>
      <c r="D95" s="198" t="s">
        <v>177</v>
      </c>
      <c r="E95" s="199" t="s">
        <v>965</v>
      </c>
      <c r="F95" s="200" t="s">
        <v>966</v>
      </c>
      <c r="G95" s="201" t="s">
        <v>945</v>
      </c>
      <c r="H95" s="202" t="n">
        <v>1</v>
      </c>
      <c r="I95" s="203"/>
      <c r="J95" s="204" t="n">
        <f aca="false">ROUND(I95*H95,2)</f>
        <v>0</v>
      </c>
      <c r="K95" s="200"/>
      <c r="L95" s="30"/>
      <c r="M95" s="205"/>
      <c r="N95" s="206" t="s">
        <v>46</v>
      </c>
      <c r="O95" s="67"/>
      <c r="P95" s="207" t="n">
        <f aca="false">O95*H95</f>
        <v>0</v>
      </c>
      <c r="Q95" s="207" t="n">
        <v>0</v>
      </c>
      <c r="R95" s="207" t="n">
        <f aca="false">Q95*H95</f>
        <v>0</v>
      </c>
      <c r="S95" s="207" t="n">
        <v>0</v>
      </c>
      <c r="T95" s="208" t="n">
        <f aca="false">S95*H95</f>
        <v>0</v>
      </c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R95" s="209" t="s">
        <v>149</v>
      </c>
      <c r="AT95" s="209" t="s">
        <v>177</v>
      </c>
      <c r="AU95" s="209" t="s">
        <v>83</v>
      </c>
      <c r="AY95" s="3" t="s">
        <v>175</v>
      </c>
      <c r="BE95" s="210" t="n">
        <f aca="false">IF(N95="základní",J95,0)</f>
        <v>0</v>
      </c>
      <c r="BF95" s="210" t="n">
        <f aca="false">IF(N95="snížená",J95,0)</f>
        <v>0</v>
      </c>
      <c r="BG95" s="210" t="n">
        <f aca="false">IF(N95="zákl. přenesená",J95,0)</f>
        <v>0</v>
      </c>
      <c r="BH95" s="210" t="n">
        <f aca="false">IF(N95="sníž. přenesená",J95,0)</f>
        <v>0</v>
      </c>
      <c r="BI95" s="210" t="n">
        <f aca="false">IF(N95="nulová",J95,0)</f>
        <v>0</v>
      </c>
      <c r="BJ95" s="3" t="s">
        <v>83</v>
      </c>
      <c r="BK95" s="210" t="n">
        <f aca="false">ROUND(I95*H95,2)</f>
        <v>0</v>
      </c>
      <c r="BL95" s="3" t="s">
        <v>149</v>
      </c>
      <c r="BM95" s="209" t="s">
        <v>967</v>
      </c>
    </row>
    <row r="96" s="31" customFormat="true" ht="12.8" hidden="false" customHeight="false" outlineLevel="0" collapsed="false">
      <c r="A96" s="24"/>
      <c r="B96" s="25"/>
      <c r="C96" s="26"/>
      <c r="D96" s="211" t="s">
        <v>182</v>
      </c>
      <c r="E96" s="26"/>
      <c r="F96" s="212" t="s">
        <v>966</v>
      </c>
      <c r="G96" s="26"/>
      <c r="H96" s="26"/>
      <c r="I96" s="213"/>
      <c r="J96" s="26"/>
      <c r="K96" s="26"/>
      <c r="L96" s="30"/>
      <c r="M96" s="214"/>
      <c r="N96" s="215"/>
      <c r="O96" s="67"/>
      <c r="P96" s="67"/>
      <c r="Q96" s="67"/>
      <c r="R96" s="67"/>
      <c r="S96" s="67"/>
      <c r="T96" s="68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T96" s="3" t="s">
        <v>182</v>
      </c>
      <c r="AU96" s="3" t="s">
        <v>83</v>
      </c>
    </row>
    <row r="97" s="31" customFormat="true" ht="16.5" hidden="false" customHeight="true" outlineLevel="0" collapsed="false">
      <c r="A97" s="24"/>
      <c r="B97" s="25"/>
      <c r="C97" s="198" t="s">
        <v>223</v>
      </c>
      <c r="D97" s="198" t="s">
        <v>177</v>
      </c>
      <c r="E97" s="199" t="s">
        <v>968</v>
      </c>
      <c r="F97" s="200" t="s">
        <v>969</v>
      </c>
      <c r="G97" s="201" t="s">
        <v>945</v>
      </c>
      <c r="H97" s="202" t="n">
        <v>1</v>
      </c>
      <c r="I97" s="203"/>
      <c r="J97" s="204" t="n">
        <f aca="false">ROUND(I97*H97,2)</f>
        <v>0</v>
      </c>
      <c r="K97" s="200"/>
      <c r="L97" s="30"/>
      <c r="M97" s="205"/>
      <c r="N97" s="206" t="s">
        <v>46</v>
      </c>
      <c r="O97" s="67"/>
      <c r="P97" s="207" t="n">
        <f aca="false">O97*H97</f>
        <v>0</v>
      </c>
      <c r="Q97" s="207" t="n">
        <v>0</v>
      </c>
      <c r="R97" s="207" t="n">
        <f aca="false">Q97*H97</f>
        <v>0</v>
      </c>
      <c r="S97" s="207" t="n">
        <v>0</v>
      </c>
      <c r="T97" s="208" t="n">
        <f aca="false">S97*H97</f>
        <v>0</v>
      </c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R97" s="209" t="s">
        <v>946</v>
      </c>
      <c r="AT97" s="209" t="s">
        <v>177</v>
      </c>
      <c r="AU97" s="209" t="s">
        <v>83</v>
      </c>
      <c r="AY97" s="3" t="s">
        <v>175</v>
      </c>
      <c r="BE97" s="210" t="n">
        <f aca="false">IF(N97="základní",J97,0)</f>
        <v>0</v>
      </c>
      <c r="BF97" s="210" t="n">
        <f aca="false">IF(N97="snížená",J97,0)</f>
        <v>0</v>
      </c>
      <c r="BG97" s="210" t="n">
        <f aca="false">IF(N97="zákl. přenesená",J97,0)</f>
        <v>0</v>
      </c>
      <c r="BH97" s="210" t="n">
        <f aca="false">IF(N97="sníž. přenesená",J97,0)</f>
        <v>0</v>
      </c>
      <c r="BI97" s="210" t="n">
        <f aca="false">IF(N97="nulová",J97,0)</f>
        <v>0</v>
      </c>
      <c r="BJ97" s="3" t="s">
        <v>83</v>
      </c>
      <c r="BK97" s="210" t="n">
        <f aca="false">ROUND(I97*H97,2)</f>
        <v>0</v>
      </c>
      <c r="BL97" s="3" t="s">
        <v>946</v>
      </c>
      <c r="BM97" s="209" t="s">
        <v>970</v>
      </c>
    </row>
    <row r="98" s="31" customFormat="true" ht="46.25" hidden="false" customHeight="false" outlineLevel="0" collapsed="false">
      <c r="A98" s="24"/>
      <c r="B98" s="25"/>
      <c r="C98" s="26"/>
      <c r="D98" s="211" t="s">
        <v>182</v>
      </c>
      <c r="E98" s="26"/>
      <c r="F98" s="212" t="s">
        <v>971</v>
      </c>
      <c r="G98" s="26"/>
      <c r="H98" s="26"/>
      <c r="I98" s="213"/>
      <c r="J98" s="26"/>
      <c r="K98" s="26"/>
      <c r="L98" s="30"/>
      <c r="M98" s="214"/>
      <c r="N98" s="215"/>
      <c r="O98" s="67"/>
      <c r="P98" s="67"/>
      <c r="Q98" s="67"/>
      <c r="R98" s="67"/>
      <c r="S98" s="67"/>
      <c r="T98" s="68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T98" s="3" t="s">
        <v>182</v>
      </c>
      <c r="AU98" s="3" t="s">
        <v>83</v>
      </c>
    </row>
    <row r="99" s="31" customFormat="true" ht="21.75" hidden="false" customHeight="true" outlineLevel="0" collapsed="false">
      <c r="A99" s="24"/>
      <c r="B99" s="25"/>
      <c r="C99" s="198" t="s">
        <v>139</v>
      </c>
      <c r="D99" s="198" t="s">
        <v>177</v>
      </c>
      <c r="E99" s="199" t="s">
        <v>972</v>
      </c>
      <c r="F99" s="200" t="s">
        <v>973</v>
      </c>
      <c r="G99" s="201" t="s">
        <v>945</v>
      </c>
      <c r="H99" s="202" t="n">
        <v>1</v>
      </c>
      <c r="I99" s="203"/>
      <c r="J99" s="204" t="n">
        <f aca="false">ROUND(I99*H99,2)</f>
        <v>0</v>
      </c>
      <c r="K99" s="200"/>
      <c r="L99" s="30"/>
      <c r="M99" s="205"/>
      <c r="N99" s="206" t="s">
        <v>46</v>
      </c>
      <c r="O99" s="67"/>
      <c r="P99" s="207" t="n">
        <f aca="false">O99*H99</f>
        <v>0</v>
      </c>
      <c r="Q99" s="207" t="n">
        <v>0</v>
      </c>
      <c r="R99" s="207" t="n">
        <f aca="false">Q99*H99</f>
        <v>0</v>
      </c>
      <c r="S99" s="207" t="n">
        <v>0</v>
      </c>
      <c r="T99" s="208" t="n">
        <f aca="false">S99*H99</f>
        <v>0</v>
      </c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R99" s="209" t="s">
        <v>946</v>
      </c>
      <c r="AT99" s="209" t="s">
        <v>177</v>
      </c>
      <c r="AU99" s="209" t="s">
        <v>83</v>
      </c>
      <c r="AY99" s="3" t="s">
        <v>175</v>
      </c>
      <c r="BE99" s="210" t="n">
        <f aca="false">IF(N99="základní",J99,0)</f>
        <v>0</v>
      </c>
      <c r="BF99" s="210" t="n">
        <f aca="false">IF(N99="snížená",J99,0)</f>
        <v>0</v>
      </c>
      <c r="BG99" s="210" t="n">
        <f aca="false">IF(N99="zákl. přenesená",J99,0)</f>
        <v>0</v>
      </c>
      <c r="BH99" s="210" t="n">
        <f aca="false">IF(N99="sníž. přenesená",J99,0)</f>
        <v>0</v>
      </c>
      <c r="BI99" s="210" t="n">
        <f aca="false">IF(N99="nulová",J99,0)</f>
        <v>0</v>
      </c>
      <c r="BJ99" s="3" t="s">
        <v>83</v>
      </c>
      <c r="BK99" s="210" t="n">
        <f aca="false">ROUND(I99*H99,2)</f>
        <v>0</v>
      </c>
      <c r="BL99" s="3" t="s">
        <v>946</v>
      </c>
      <c r="BM99" s="209" t="s">
        <v>974</v>
      </c>
    </row>
    <row r="100" s="31" customFormat="true" ht="12.8" hidden="false" customHeight="false" outlineLevel="0" collapsed="false">
      <c r="A100" s="24"/>
      <c r="B100" s="25"/>
      <c r="C100" s="26"/>
      <c r="D100" s="211" t="s">
        <v>182</v>
      </c>
      <c r="E100" s="26"/>
      <c r="F100" s="212" t="s">
        <v>973</v>
      </c>
      <c r="G100" s="26"/>
      <c r="H100" s="26"/>
      <c r="I100" s="213"/>
      <c r="J100" s="26"/>
      <c r="K100" s="26"/>
      <c r="L100" s="30"/>
      <c r="M100" s="214"/>
      <c r="N100" s="215"/>
      <c r="O100" s="67"/>
      <c r="P100" s="67"/>
      <c r="Q100" s="67"/>
      <c r="R100" s="67"/>
      <c r="S100" s="67"/>
      <c r="T100" s="68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T100" s="3" t="s">
        <v>182</v>
      </c>
      <c r="AU100" s="3" t="s">
        <v>83</v>
      </c>
    </row>
    <row r="101" s="31" customFormat="true" ht="24.15" hidden="false" customHeight="true" outlineLevel="0" collapsed="false">
      <c r="A101" s="24"/>
      <c r="B101" s="25"/>
      <c r="C101" s="198" t="s">
        <v>235</v>
      </c>
      <c r="D101" s="198" t="s">
        <v>177</v>
      </c>
      <c r="E101" s="199" t="s">
        <v>975</v>
      </c>
      <c r="F101" s="200" t="s">
        <v>976</v>
      </c>
      <c r="G101" s="201" t="s">
        <v>945</v>
      </c>
      <c r="H101" s="202" t="n">
        <v>1</v>
      </c>
      <c r="I101" s="203"/>
      <c r="J101" s="204" t="n">
        <f aca="false">ROUND(I101*H101,2)</f>
        <v>0</v>
      </c>
      <c r="K101" s="200"/>
      <c r="L101" s="30"/>
      <c r="M101" s="205"/>
      <c r="N101" s="206" t="s">
        <v>46</v>
      </c>
      <c r="O101" s="67"/>
      <c r="P101" s="207" t="n">
        <f aca="false">O101*H101</f>
        <v>0</v>
      </c>
      <c r="Q101" s="207" t="n">
        <v>0</v>
      </c>
      <c r="R101" s="207" t="n">
        <f aca="false">Q101*H101</f>
        <v>0</v>
      </c>
      <c r="S101" s="207" t="n">
        <v>0</v>
      </c>
      <c r="T101" s="208" t="n">
        <f aca="false">S101*H101</f>
        <v>0</v>
      </c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R101" s="209" t="s">
        <v>946</v>
      </c>
      <c r="AT101" s="209" t="s">
        <v>177</v>
      </c>
      <c r="AU101" s="209" t="s">
        <v>83</v>
      </c>
      <c r="AY101" s="3" t="s">
        <v>175</v>
      </c>
      <c r="BE101" s="210" t="n">
        <f aca="false">IF(N101="základní",J101,0)</f>
        <v>0</v>
      </c>
      <c r="BF101" s="210" t="n">
        <f aca="false">IF(N101="snížená",J101,0)</f>
        <v>0</v>
      </c>
      <c r="BG101" s="210" t="n">
        <f aca="false">IF(N101="zákl. přenesená",J101,0)</f>
        <v>0</v>
      </c>
      <c r="BH101" s="210" t="n">
        <f aca="false">IF(N101="sníž. přenesená",J101,0)</f>
        <v>0</v>
      </c>
      <c r="BI101" s="210" t="n">
        <f aca="false">IF(N101="nulová",J101,0)</f>
        <v>0</v>
      </c>
      <c r="BJ101" s="3" t="s">
        <v>83</v>
      </c>
      <c r="BK101" s="210" t="n">
        <f aca="false">ROUND(I101*H101,2)</f>
        <v>0</v>
      </c>
      <c r="BL101" s="3" t="s">
        <v>946</v>
      </c>
      <c r="BM101" s="209" t="s">
        <v>977</v>
      </c>
    </row>
    <row r="102" s="31" customFormat="true" ht="12.8" hidden="false" customHeight="false" outlineLevel="0" collapsed="false">
      <c r="A102" s="24"/>
      <c r="B102" s="25"/>
      <c r="C102" s="26"/>
      <c r="D102" s="211" t="s">
        <v>182</v>
      </c>
      <c r="E102" s="26"/>
      <c r="F102" s="212" t="s">
        <v>976</v>
      </c>
      <c r="G102" s="26"/>
      <c r="H102" s="26"/>
      <c r="I102" s="213"/>
      <c r="J102" s="26"/>
      <c r="K102" s="26"/>
      <c r="L102" s="30"/>
      <c r="M102" s="214"/>
      <c r="N102" s="215"/>
      <c r="O102" s="67"/>
      <c r="P102" s="67"/>
      <c r="Q102" s="67"/>
      <c r="R102" s="67"/>
      <c r="S102" s="67"/>
      <c r="T102" s="68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T102" s="3" t="s">
        <v>182</v>
      </c>
      <c r="AU102" s="3" t="s">
        <v>83</v>
      </c>
    </row>
    <row r="103" s="31" customFormat="true" ht="16.5" hidden="false" customHeight="true" outlineLevel="0" collapsed="false">
      <c r="A103" s="24"/>
      <c r="B103" s="25"/>
      <c r="C103" s="198" t="s">
        <v>142</v>
      </c>
      <c r="D103" s="198" t="s">
        <v>177</v>
      </c>
      <c r="E103" s="199" t="s">
        <v>978</v>
      </c>
      <c r="F103" s="200" t="s">
        <v>979</v>
      </c>
      <c r="G103" s="201" t="s">
        <v>945</v>
      </c>
      <c r="H103" s="202" t="n">
        <v>1</v>
      </c>
      <c r="I103" s="203"/>
      <c r="J103" s="204" t="n">
        <f aca="false">ROUND(I103*H103,2)</f>
        <v>0</v>
      </c>
      <c r="K103" s="200"/>
      <c r="L103" s="30"/>
      <c r="M103" s="205"/>
      <c r="N103" s="206" t="s">
        <v>46</v>
      </c>
      <c r="O103" s="67"/>
      <c r="P103" s="207" t="n">
        <f aca="false">O103*H103</f>
        <v>0</v>
      </c>
      <c r="Q103" s="207" t="n">
        <v>0</v>
      </c>
      <c r="R103" s="207" t="n">
        <f aca="false">Q103*H103</f>
        <v>0</v>
      </c>
      <c r="S103" s="207" t="n">
        <v>0</v>
      </c>
      <c r="T103" s="208" t="n">
        <f aca="false">S103*H103</f>
        <v>0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R103" s="209" t="s">
        <v>946</v>
      </c>
      <c r="AT103" s="209" t="s">
        <v>177</v>
      </c>
      <c r="AU103" s="209" t="s">
        <v>83</v>
      </c>
      <c r="AY103" s="3" t="s">
        <v>175</v>
      </c>
      <c r="BE103" s="210" t="n">
        <f aca="false">IF(N103="základní",J103,0)</f>
        <v>0</v>
      </c>
      <c r="BF103" s="210" t="n">
        <f aca="false">IF(N103="snížená",J103,0)</f>
        <v>0</v>
      </c>
      <c r="BG103" s="210" t="n">
        <f aca="false">IF(N103="zákl. přenesená",J103,0)</f>
        <v>0</v>
      </c>
      <c r="BH103" s="210" t="n">
        <f aca="false">IF(N103="sníž. přenesená",J103,0)</f>
        <v>0</v>
      </c>
      <c r="BI103" s="210" t="n">
        <f aca="false">IF(N103="nulová",J103,0)</f>
        <v>0</v>
      </c>
      <c r="BJ103" s="3" t="s">
        <v>83</v>
      </c>
      <c r="BK103" s="210" t="n">
        <f aca="false">ROUND(I103*H103,2)</f>
        <v>0</v>
      </c>
      <c r="BL103" s="3" t="s">
        <v>946</v>
      </c>
      <c r="BM103" s="209" t="s">
        <v>980</v>
      </c>
    </row>
    <row r="104" s="31" customFormat="true" ht="12.8" hidden="false" customHeight="false" outlineLevel="0" collapsed="false">
      <c r="A104" s="24"/>
      <c r="B104" s="25"/>
      <c r="C104" s="26"/>
      <c r="D104" s="211" t="s">
        <v>182</v>
      </c>
      <c r="E104" s="26"/>
      <c r="F104" s="212" t="s">
        <v>979</v>
      </c>
      <c r="G104" s="26"/>
      <c r="H104" s="26"/>
      <c r="I104" s="213"/>
      <c r="J104" s="26"/>
      <c r="K104" s="26"/>
      <c r="L104" s="30"/>
      <c r="M104" s="214"/>
      <c r="N104" s="215"/>
      <c r="O104" s="67"/>
      <c r="P104" s="67"/>
      <c r="Q104" s="67"/>
      <c r="R104" s="67"/>
      <c r="S104" s="67"/>
      <c r="T104" s="68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T104" s="3" t="s">
        <v>182</v>
      </c>
      <c r="AU104" s="3" t="s">
        <v>83</v>
      </c>
    </row>
    <row r="105" s="31" customFormat="true" ht="16.5" hidden="false" customHeight="true" outlineLevel="0" collapsed="false">
      <c r="A105" s="24"/>
      <c r="B105" s="25"/>
      <c r="C105" s="198" t="s">
        <v>8</v>
      </c>
      <c r="D105" s="198" t="s">
        <v>177</v>
      </c>
      <c r="E105" s="199" t="s">
        <v>981</v>
      </c>
      <c r="F105" s="200" t="s">
        <v>982</v>
      </c>
      <c r="G105" s="201" t="s">
        <v>945</v>
      </c>
      <c r="H105" s="202" t="n">
        <v>1</v>
      </c>
      <c r="I105" s="203"/>
      <c r="J105" s="204" t="n">
        <f aca="false">ROUND(I105*H105,2)</f>
        <v>0</v>
      </c>
      <c r="K105" s="200"/>
      <c r="L105" s="30"/>
      <c r="M105" s="205"/>
      <c r="N105" s="206" t="s">
        <v>46</v>
      </c>
      <c r="O105" s="67"/>
      <c r="P105" s="207" t="n">
        <f aca="false">O105*H105</f>
        <v>0</v>
      </c>
      <c r="Q105" s="207" t="n">
        <v>0</v>
      </c>
      <c r="R105" s="207" t="n">
        <f aca="false">Q105*H105</f>
        <v>0</v>
      </c>
      <c r="S105" s="207" t="n">
        <v>0</v>
      </c>
      <c r="T105" s="208" t="n">
        <f aca="false">S105*H105</f>
        <v>0</v>
      </c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R105" s="209" t="s">
        <v>946</v>
      </c>
      <c r="AT105" s="209" t="s">
        <v>177</v>
      </c>
      <c r="AU105" s="209" t="s">
        <v>83</v>
      </c>
      <c r="AY105" s="3" t="s">
        <v>175</v>
      </c>
      <c r="BE105" s="210" t="n">
        <f aca="false">IF(N105="základní",J105,0)</f>
        <v>0</v>
      </c>
      <c r="BF105" s="210" t="n">
        <f aca="false">IF(N105="snížená",J105,0)</f>
        <v>0</v>
      </c>
      <c r="BG105" s="210" t="n">
        <f aca="false">IF(N105="zákl. přenesená",J105,0)</f>
        <v>0</v>
      </c>
      <c r="BH105" s="210" t="n">
        <f aca="false">IF(N105="sníž. přenesená",J105,0)</f>
        <v>0</v>
      </c>
      <c r="BI105" s="210" t="n">
        <f aca="false">IF(N105="nulová",J105,0)</f>
        <v>0</v>
      </c>
      <c r="BJ105" s="3" t="s">
        <v>83</v>
      </c>
      <c r="BK105" s="210" t="n">
        <f aca="false">ROUND(I105*H105,2)</f>
        <v>0</v>
      </c>
      <c r="BL105" s="3" t="s">
        <v>946</v>
      </c>
      <c r="BM105" s="209" t="s">
        <v>983</v>
      </c>
    </row>
    <row r="106" s="31" customFormat="true" ht="12.8" hidden="false" customHeight="false" outlineLevel="0" collapsed="false">
      <c r="A106" s="24"/>
      <c r="B106" s="25"/>
      <c r="C106" s="26"/>
      <c r="D106" s="211" t="s">
        <v>182</v>
      </c>
      <c r="E106" s="26"/>
      <c r="F106" s="212" t="s">
        <v>982</v>
      </c>
      <c r="G106" s="26"/>
      <c r="H106" s="26"/>
      <c r="I106" s="213"/>
      <c r="J106" s="26"/>
      <c r="K106" s="26"/>
      <c r="L106" s="30"/>
      <c r="M106" s="266"/>
      <c r="N106" s="267"/>
      <c r="O106" s="268"/>
      <c r="P106" s="268"/>
      <c r="Q106" s="268"/>
      <c r="R106" s="268"/>
      <c r="S106" s="268"/>
      <c r="T106" s="269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T106" s="3" t="s">
        <v>182</v>
      </c>
      <c r="AU106" s="3" t="s">
        <v>83</v>
      </c>
    </row>
    <row r="107" s="31" customFormat="true" ht="6.95" hidden="false" customHeight="true" outlineLevel="0" collapsed="false">
      <c r="A107" s="24"/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0"/>
      <c r="M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</row>
  </sheetData>
  <sheetProtection algorithmName="SHA-512" hashValue="O23HR2/fFOFs1uiy3KHgyDN+By54kBC542DuuqOMCFu0o2pDapkFWVLoE6DrNzC2VFy9ss3NPEicPP40R2q86w==" saltValue="Tcysfi70ZzYFXqk63Gz81bXySuVMZyPaR1J07DozUwEhNNmxI9edlfBjxBxsNyjIjtmaE5C1kvsV7tnQ7HwvoQ==" spinCount="100000" sheet="true" password="cc35" objects="true" scenarios="true" formatColumns="false" formatRows="false" autoFilter="false"/>
  <autoFilter ref="C79:K106"/>
  <mergeCells count="9">
    <mergeCell ref="L2:V2"/>
    <mergeCell ref="E7:H7"/>
    <mergeCell ref="E9:H9"/>
    <mergeCell ref="E18:H18"/>
    <mergeCell ref="E27:H27"/>
    <mergeCell ref="E48:H48"/>
    <mergeCell ref="E50:H50"/>
    <mergeCell ref="E70:H70"/>
    <mergeCell ref="E72:H72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25"/>
    <col collapsed="false" customWidth="true" hidden="false" outlineLevel="0" max="4" min="4" style="0" width="130.83"/>
    <col collapsed="false" customWidth="true" hidden="false" outlineLevel="0" max="5" min="5" style="0" width="13.34"/>
    <col collapsed="false" customWidth="true" hidden="false" outlineLevel="0" max="6" min="6" style="0" width="20"/>
    <col collapsed="false" customWidth="true" hidden="false" outlineLevel="0" max="7" min="7" style="0" width="1.66"/>
    <col collapsed="false" customWidth="true" hidden="false" outlineLevel="0" max="8" min="8" style="0" width="8.34"/>
  </cols>
  <sheetData>
    <row r="1" customFormat="false" ht="11.3" hidden="false" customHeight="true" outlineLevel="0" collapsed="false"/>
    <row r="2" customFormat="false" ht="36.95" hidden="false" customHeight="true" outlineLevel="0" collapsed="false"/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6"/>
    </row>
    <row r="4" customFormat="false" ht="24.95" hidden="false" customHeight="true" outlineLevel="0" collapsed="false">
      <c r="B4" s="6"/>
      <c r="C4" s="115" t="s">
        <v>984</v>
      </c>
      <c r="H4" s="6"/>
    </row>
    <row r="5" customFormat="false" ht="12" hidden="false" customHeight="true" outlineLevel="0" collapsed="false">
      <c r="B5" s="6"/>
      <c r="C5" s="270" t="s">
        <v>13</v>
      </c>
      <c r="D5" s="126" t="s">
        <v>14</v>
      </c>
      <c r="E5" s="126"/>
      <c r="F5" s="126"/>
      <c r="H5" s="6"/>
    </row>
    <row r="6" customFormat="false" ht="36.95" hidden="false" customHeight="true" outlineLevel="0" collapsed="false">
      <c r="B6" s="6"/>
      <c r="C6" s="271" t="s">
        <v>16</v>
      </c>
      <c r="D6" s="272" t="s">
        <v>17</v>
      </c>
      <c r="E6" s="272"/>
      <c r="F6" s="272"/>
      <c r="H6" s="6"/>
    </row>
    <row r="7" customFormat="false" ht="16.5" hidden="false" customHeight="true" outlineLevel="0" collapsed="false">
      <c r="B7" s="6"/>
      <c r="C7" s="117" t="s">
        <v>22</v>
      </c>
      <c r="D7" s="122" t="str">
        <f aca="false">'Rekapitulace stavby'!AN8</f>
        <v>4. 3. 2025</v>
      </c>
      <c r="H7" s="6"/>
    </row>
    <row r="8" s="31" customFormat="true" ht="10.8" hidden="false" customHeight="true" outlineLevel="0" collapsed="false">
      <c r="A8" s="24"/>
      <c r="B8" s="30"/>
      <c r="C8" s="24"/>
      <c r="D8" s="24"/>
      <c r="E8" s="24"/>
      <c r="F8" s="24"/>
      <c r="G8" s="24"/>
      <c r="H8" s="30"/>
    </row>
    <row r="9" s="175" customFormat="true" ht="29.3" hidden="false" customHeight="true" outlineLevel="0" collapsed="false">
      <c r="A9" s="169"/>
      <c r="B9" s="273"/>
      <c r="C9" s="274" t="s">
        <v>56</v>
      </c>
      <c r="D9" s="275" t="s">
        <v>57</v>
      </c>
      <c r="E9" s="275" t="s">
        <v>162</v>
      </c>
      <c r="F9" s="276" t="s">
        <v>985</v>
      </c>
      <c r="G9" s="169"/>
      <c r="H9" s="273"/>
    </row>
    <row r="10" s="31" customFormat="true" ht="26.4" hidden="false" customHeight="true" outlineLevel="0" collapsed="false">
      <c r="A10" s="24"/>
      <c r="B10" s="30"/>
      <c r="C10" s="277" t="s">
        <v>80</v>
      </c>
      <c r="D10" s="277" t="s">
        <v>81</v>
      </c>
      <c r="E10" s="24"/>
      <c r="F10" s="24"/>
      <c r="G10" s="24"/>
      <c r="H10" s="30"/>
    </row>
    <row r="11" s="31" customFormat="true" ht="16.8" hidden="false" customHeight="true" outlineLevel="0" collapsed="false">
      <c r="A11" s="24"/>
      <c r="B11" s="30"/>
      <c r="C11" s="278" t="s">
        <v>136</v>
      </c>
      <c r="D11" s="279" t="s">
        <v>137</v>
      </c>
      <c r="E11" s="280" t="s">
        <v>138</v>
      </c>
      <c r="F11" s="281" t="n">
        <v>9</v>
      </c>
      <c r="G11" s="24"/>
      <c r="H11" s="30"/>
    </row>
    <row r="12" s="31" customFormat="true" ht="16.8" hidden="false" customHeight="true" outlineLevel="0" collapsed="false">
      <c r="A12" s="24"/>
      <c r="B12" s="30"/>
      <c r="C12" s="282" t="s">
        <v>136</v>
      </c>
      <c r="D12" s="282" t="s">
        <v>193</v>
      </c>
      <c r="E12" s="3"/>
      <c r="F12" s="283" t="n">
        <v>9</v>
      </c>
      <c r="G12" s="24"/>
      <c r="H12" s="30"/>
    </row>
    <row r="13" s="31" customFormat="true" ht="16.8" hidden="false" customHeight="true" outlineLevel="0" collapsed="false">
      <c r="A13" s="24"/>
      <c r="B13" s="30"/>
      <c r="C13" s="284" t="s">
        <v>986</v>
      </c>
      <c r="D13" s="24"/>
      <c r="E13" s="24"/>
      <c r="F13" s="24"/>
      <c r="G13" s="24"/>
      <c r="H13" s="30"/>
    </row>
    <row r="14" s="31" customFormat="true" ht="16.8" hidden="false" customHeight="true" outlineLevel="0" collapsed="false">
      <c r="A14" s="24"/>
      <c r="B14" s="30"/>
      <c r="C14" s="282" t="s">
        <v>188</v>
      </c>
      <c r="D14" s="282" t="s">
        <v>189</v>
      </c>
      <c r="E14" s="3" t="s">
        <v>138</v>
      </c>
      <c r="F14" s="283" t="n">
        <v>9</v>
      </c>
      <c r="G14" s="24"/>
      <c r="H14" s="30"/>
    </row>
    <row r="15" s="31" customFormat="true" ht="16.8" hidden="false" customHeight="true" outlineLevel="0" collapsed="false">
      <c r="A15" s="24"/>
      <c r="B15" s="30"/>
      <c r="C15" s="282" t="s">
        <v>205</v>
      </c>
      <c r="D15" s="282" t="s">
        <v>206</v>
      </c>
      <c r="E15" s="3" t="s">
        <v>138</v>
      </c>
      <c r="F15" s="283" t="n">
        <v>20</v>
      </c>
      <c r="G15" s="24"/>
      <c r="H15" s="30"/>
    </row>
    <row r="16" s="31" customFormat="true" ht="16.8" hidden="false" customHeight="true" outlineLevel="0" collapsed="false">
      <c r="A16" s="24"/>
      <c r="B16" s="30"/>
      <c r="C16" s="282" t="s">
        <v>281</v>
      </c>
      <c r="D16" s="282" t="s">
        <v>282</v>
      </c>
      <c r="E16" s="3" t="s">
        <v>138</v>
      </c>
      <c r="F16" s="283" t="n">
        <v>20</v>
      </c>
      <c r="G16" s="24"/>
      <c r="H16" s="30"/>
    </row>
    <row r="17" s="31" customFormat="true" ht="16.8" hidden="false" customHeight="true" outlineLevel="0" collapsed="false">
      <c r="A17" s="24"/>
      <c r="B17" s="30"/>
      <c r="C17" s="282" t="s">
        <v>305</v>
      </c>
      <c r="D17" s="282" t="s">
        <v>306</v>
      </c>
      <c r="E17" s="3" t="s">
        <v>138</v>
      </c>
      <c r="F17" s="283" t="n">
        <v>380</v>
      </c>
      <c r="G17" s="24"/>
      <c r="H17" s="30"/>
    </row>
    <row r="18" s="31" customFormat="true" ht="16.8" hidden="false" customHeight="true" outlineLevel="0" collapsed="false">
      <c r="A18" s="24"/>
      <c r="B18" s="30"/>
      <c r="C18" s="282" t="s">
        <v>382</v>
      </c>
      <c r="D18" s="282" t="s">
        <v>383</v>
      </c>
      <c r="E18" s="3" t="s">
        <v>384</v>
      </c>
      <c r="F18" s="283" t="n">
        <v>3.88</v>
      </c>
      <c r="G18" s="24"/>
      <c r="H18" s="30"/>
    </row>
    <row r="19" s="31" customFormat="true" ht="16.8" hidden="false" customHeight="true" outlineLevel="0" collapsed="false">
      <c r="A19" s="24"/>
      <c r="B19" s="30"/>
      <c r="C19" s="278" t="s">
        <v>143</v>
      </c>
      <c r="D19" s="279" t="s">
        <v>144</v>
      </c>
      <c r="E19" s="280" t="s">
        <v>138</v>
      </c>
      <c r="F19" s="281" t="n">
        <v>2</v>
      </c>
      <c r="G19" s="24"/>
      <c r="H19" s="30"/>
    </row>
    <row r="20" s="31" customFormat="true" ht="16.8" hidden="false" customHeight="true" outlineLevel="0" collapsed="false">
      <c r="A20" s="24"/>
      <c r="B20" s="30"/>
      <c r="C20" s="282" t="s">
        <v>143</v>
      </c>
      <c r="D20" s="282" t="s">
        <v>85</v>
      </c>
      <c r="E20" s="3"/>
      <c r="F20" s="283" t="n">
        <v>2</v>
      </c>
      <c r="G20" s="24"/>
      <c r="H20" s="30"/>
    </row>
    <row r="21" s="31" customFormat="true" ht="16.8" hidden="false" customHeight="true" outlineLevel="0" collapsed="false">
      <c r="A21" s="24"/>
      <c r="B21" s="30"/>
      <c r="C21" s="284" t="s">
        <v>986</v>
      </c>
      <c r="D21" s="24"/>
      <c r="E21" s="24"/>
      <c r="F21" s="24"/>
      <c r="G21" s="24"/>
      <c r="H21" s="30"/>
    </row>
    <row r="22" s="31" customFormat="true" ht="16.8" hidden="false" customHeight="true" outlineLevel="0" collapsed="false">
      <c r="A22" s="24"/>
      <c r="B22" s="30"/>
      <c r="C22" s="282" t="s">
        <v>195</v>
      </c>
      <c r="D22" s="282" t="s">
        <v>196</v>
      </c>
      <c r="E22" s="3" t="s">
        <v>138</v>
      </c>
      <c r="F22" s="283" t="n">
        <v>2</v>
      </c>
      <c r="G22" s="24"/>
      <c r="H22" s="30"/>
    </row>
    <row r="23" s="31" customFormat="true" ht="16.8" hidden="false" customHeight="true" outlineLevel="0" collapsed="false">
      <c r="A23" s="24"/>
      <c r="B23" s="30"/>
      <c r="C23" s="282" t="s">
        <v>212</v>
      </c>
      <c r="D23" s="282" t="s">
        <v>213</v>
      </c>
      <c r="E23" s="3" t="s">
        <v>138</v>
      </c>
      <c r="F23" s="283" t="n">
        <v>2</v>
      </c>
      <c r="G23" s="24"/>
      <c r="H23" s="30"/>
    </row>
    <row r="24" s="31" customFormat="true" ht="16.8" hidden="false" customHeight="true" outlineLevel="0" collapsed="false">
      <c r="A24" s="24"/>
      <c r="B24" s="30"/>
      <c r="C24" s="282" t="s">
        <v>287</v>
      </c>
      <c r="D24" s="282" t="s">
        <v>288</v>
      </c>
      <c r="E24" s="3" t="s">
        <v>138</v>
      </c>
      <c r="F24" s="283" t="n">
        <v>2</v>
      </c>
      <c r="G24" s="24"/>
      <c r="H24" s="30"/>
    </row>
    <row r="25" s="31" customFormat="true" ht="16.8" hidden="false" customHeight="true" outlineLevel="0" collapsed="false">
      <c r="A25" s="24"/>
      <c r="B25" s="30"/>
      <c r="C25" s="282" t="s">
        <v>313</v>
      </c>
      <c r="D25" s="282" t="s">
        <v>314</v>
      </c>
      <c r="E25" s="3" t="s">
        <v>138</v>
      </c>
      <c r="F25" s="283" t="n">
        <v>38</v>
      </c>
      <c r="G25" s="24"/>
      <c r="H25" s="30"/>
    </row>
    <row r="26" s="31" customFormat="true" ht="16.8" hidden="false" customHeight="true" outlineLevel="0" collapsed="false">
      <c r="A26" s="24"/>
      <c r="B26" s="30"/>
      <c r="C26" s="282" t="s">
        <v>382</v>
      </c>
      <c r="D26" s="282" t="s">
        <v>383</v>
      </c>
      <c r="E26" s="3" t="s">
        <v>384</v>
      </c>
      <c r="F26" s="283" t="n">
        <v>3.88</v>
      </c>
      <c r="G26" s="24"/>
      <c r="H26" s="30"/>
    </row>
    <row r="27" s="31" customFormat="true" ht="16.8" hidden="false" customHeight="true" outlineLevel="0" collapsed="false">
      <c r="A27" s="24"/>
      <c r="B27" s="30"/>
      <c r="C27" s="278" t="s">
        <v>124</v>
      </c>
      <c r="D27" s="279" t="s">
        <v>125</v>
      </c>
      <c r="E27" s="280" t="s">
        <v>112</v>
      </c>
      <c r="F27" s="281" t="n">
        <v>14.72</v>
      </c>
      <c r="G27" s="24"/>
      <c r="H27" s="30"/>
    </row>
    <row r="28" s="31" customFormat="true" ht="16.8" hidden="false" customHeight="true" outlineLevel="0" collapsed="false">
      <c r="A28" s="24"/>
      <c r="B28" s="30"/>
      <c r="C28" s="282"/>
      <c r="D28" s="282" t="s">
        <v>241</v>
      </c>
      <c r="E28" s="3"/>
      <c r="F28" s="283" t="n">
        <v>0</v>
      </c>
      <c r="G28" s="24"/>
      <c r="H28" s="30"/>
    </row>
    <row r="29" s="31" customFormat="true" ht="16.8" hidden="false" customHeight="true" outlineLevel="0" collapsed="false">
      <c r="A29" s="24"/>
      <c r="B29" s="30"/>
      <c r="C29" s="282"/>
      <c r="D29" s="282" t="s">
        <v>360</v>
      </c>
      <c r="E29" s="3"/>
      <c r="F29" s="283" t="n">
        <v>14.72</v>
      </c>
      <c r="G29" s="24"/>
      <c r="H29" s="30"/>
    </row>
    <row r="30" s="31" customFormat="true" ht="16.8" hidden="false" customHeight="true" outlineLevel="0" collapsed="false">
      <c r="A30" s="24"/>
      <c r="B30" s="30"/>
      <c r="C30" s="282" t="s">
        <v>124</v>
      </c>
      <c r="D30" s="282" t="s">
        <v>210</v>
      </c>
      <c r="E30" s="3"/>
      <c r="F30" s="283" t="n">
        <v>14.72</v>
      </c>
      <c r="G30" s="24"/>
      <c r="H30" s="30"/>
    </row>
    <row r="31" s="31" customFormat="true" ht="16.8" hidden="false" customHeight="true" outlineLevel="0" collapsed="false">
      <c r="A31" s="24"/>
      <c r="B31" s="30"/>
      <c r="C31" s="284" t="s">
        <v>986</v>
      </c>
      <c r="D31" s="24"/>
      <c r="E31" s="24"/>
      <c r="F31" s="24"/>
      <c r="G31" s="24"/>
      <c r="H31" s="30"/>
    </row>
    <row r="32" s="31" customFormat="true" ht="16.8" hidden="false" customHeight="true" outlineLevel="0" collapsed="false">
      <c r="A32" s="24"/>
      <c r="B32" s="30"/>
      <c r="C32" s="282" t="s">
        <v>355</v>
      </c>
      <c r="D32" s="282" t="s">
        <v>356</v>
      </c>
      <c r="E32" s="3" t="s">
        <v>112</v>
      </c>
      <c r="F32" s="283" t="n">
        <v>14.72</v>
      </c>
      <c r="G32" s="24"/>
      <c r="H32" s="30"/>
    </row>
    <row r="33" s="31" customFormat="true" ht="16.8" hidden="false" customHeight="true" outlineLevel="0" collapsed="false">
      <c r="A33" s="24"/>
      <c r="B33" s="30"/>
      <c r="C33" s="282" t="s">
        <v>348</v>
      </c>
      <c r="D33" s="282" t="s">
        <v>349</v>
      </c>
      <c r="E33" s="3" t="s">
        <v>112</v>
      </c>
      <c r="F33" s="283" t="n">
        <v>14.72</v>
      </c>
      <c r="G33" s="24"/>
      <c r="H33" s="30"/>
    </row>
    <row r="34" s="31" customFormat="true" ht="16.8" hidden="false" customHeight="true" outlineLevel="0" collapsed="false">
      <c r="A34" s="24"/>
      <c r="B34" s="30"/>
      <c r="C34" s="278" t="s">
        <v>132</v>
      </c>
      <c r="D34" s="279" t="s">
        <v>133</v>
      </c>
      <c r="E34" s="280" t="s">
        <v>129</v>
      </c>
      <c r="F34" s="281" t="n">
        <v>32</v>
      </c>
      <c r="G34" s="24"/>
      <c r="H34" s="30"/>
    </row>
    <row r="35" s="31" customFormat="true" ht="16.8" hidden="false" customHeight="true" outlineLevel="0" collapsed="false">
      <c r="A35" s="24"/>
      <c r="B35" s="30"/>
      <c r="C35" s="282" t="s">
        <v>132</v>
      </c>
      <c r="D35" s="282" t="s">
        <v>187</v>
      </c>
      <c r="E35" s="3"/>
      <c r="F35" s="283" t="n">
        <v>32</v>
      </c>
      <c r="G35" s="24"/>
      <c r="H35" s="30"/>
    </row>
    <row r="36" s="31" customFormat="true" ht="16.8" hidden="false" customHeight="true" outlineLevel="0" collapsed="false">
      <c r="A36" s="24"/>
      <c r="B36" s="30"/>
      <c r="C36" s="284" t="s">
        <v>986</v>
      </c>
      <c r="D36" s="24"/>
      <c r="E36" s="24"/>
      <c r="F36" s="24"/>
      <c r="G36" s="24"/>
      <c r="H36" s="30"/>
    </row>
    <row r="37" s="31" customFormat="true" ht="16.8" hidden="false" customHeight="true" outlineLevel="0" collapsed="false">
      <c r="A37" s="24"/>
      <c r="B37" s="30"/>
      <c r="C37" s="282" t="s">
        <v>178</v>
      </c>
      <c r="D37" s="282" t="s">
        <v>179</v>
      </c>
      <c r="E37" s="3" t="s">
        <v>129</v>
      </c>
      <c r="F37" s="283" t="n">
        <v>32</v>
      </c>
      <c r="G37" s="24"/>
      <c r="H37" s="30"/>
    </row>
    <row r="38" s="31" customFormat="true" ht="16.8" hidden="false" customHeight="true" outlineLevel="0" collapsed="false">
      <c r="A38" s="24"/>
      <c r="B38" s="30"/>
      <c r="C38" s="282" t="s">
        <v>218</v>
      </c>
      <c r="D38" s="282" t="s">
        <v>219</v>
      </c>
      <c r="E38" s="3" t="s">
        <v>129</v>
      </c>
      <c r="F38" s="283" t="n">
        <v>32</v>
      </c>
      <c r="G38" s="24"/>
      <c r="H38" s="30"/>
    </row>
    <row r="39" s="31" customFormat="true" ht="16.8" hidden="false" customHeight="true" outlineLevel="0" collapsed="false">
      <c r="A39" s="24"/>
      <c r="B39" s="30"/>
      <c r="C39" s="282" t="s">
        <v>382</v>
      </c>
      <c r="D39" s="282" t="s">
        <v>383</v>
      </c>
      <c r="E39" s="3" t="s">
        <v>384</v>
      </c>
      <c r="F39" s="283" t="n">
        <v>3.88</v>
      </c>
      <c r="G39" s="24"/>
      <c r="H39" s="30"/>
    </row>
    <row r="40" s="31" customFormat="true" ht="16.8" hidden="false" customHeight="true" outlineLevel="0" collapsed="false">
      <c r="A40" s="24"/>
      <c r="B40" s="30"/>
      <c r="C40" s="278" t="s">
        <v>121</v>
      </c>
      <c r="D40" s="279" t="s">
        <v>122</v>
      </c>
      <c r="E40" s="280" t="s">
        <v>112</v>
      </c>
      <c r="F40" s="281" t="n">
        <v>1.5</v>
      </c>
      <c r="G40" s="24"/>
      <c r="H40" s="30"/>
    </row>
    <row r="41" s="31" customFormat="true" ht="16.8" hidden="false" customHeight="true" outlineLevel="0" collapsed="false">
      <c r="A41" s="24"/>
      <c r="B41" s="30"/>
      <c r="C41" s="282" t="s">
        <v>121</v>
      </c>
      <c r="D41" s="282" t="s">
        <v>459</v>
      </c>
      <c r="E41" s="3"/>
      <c r="F41" s="283" t="n">
        <v>1.5</v>
      </c>
      <c r="G41" s="24"/>
      <c r="H41" s="30"/>
    </row>
    <row r="42" s="31" customFormat="true" ht="16.8" hidden="false" customHeight="true" outlineLevel="0" collapsed="false">
      <c r="A42" s="24"/>
      <c r="B42" s="30"/>
      <c r="C42" s="284" t="s">
        <v>986</v>
      </c>
      <c r="D42" s="24"/>
      <c r="E42" s="24"/>
      <c r="F42" s="24"/>
      <c r="G42" s="24"/>
      <c r="H42" s="30"/>
    </row>
    <row r="43" s="31" customFormat="true" ht="16.8" hidden="false" customHeight="true" outlineLevel="0" collapsed="false">
      <c r="A43" s="24"/>
      <c r="B43" s="30"/>
      <c r="C43" s="282" t="s">
        <v>456</v>
      </c>
      <c r="D43" s="282" t="s">
        <v>457</v>
      </c>
      <c r="E43" s="3" t="s">
        <v>112</v>
      </c>
      <c r="F43" s="283" t="n">
        <v>1.5</v>
      </c>
      <c r="G43" s="24"/>
      <c r="H43" s="30"/>
    </row>
    <row r="44" s="31" customFormat="true" ht="16.8" hidden="false" customHeight="true" outlineLevel="0" collapsed="false">
      <c r="A44" s="24"/>
      <c r="B44" s="30"/>
      <c r="C44" s="282" t="s">
        <v>463</v>
      </c>
      <c r="D44" s="282" t="s">
        <v>464</v>
      </c>
      <c r="E44" s="3" t="s">
        <v>384</v>
      </c>
      <c r="F44" s="283" t="n">
        <v>0.975</v>
      </c>
      <c r="G44" s="24"/>
      <c r="H44" s="30"/>
    </row>
    <row r="45" s="31" customFormat="true" ht="16.8" hidden="false" customHeight="true" outlineLevel="0" collapsed="false">
      <c r="A45" s="24"/>
      <c r="B45" s="30"/>
      <c r="C45" s="278" t="s">
        <v>140</v>
      </c>
      <c r="D45" s="279" t="s">
        <v>141</v>
      </c>
      <c r="E45" s="280" t="s">
        <v>138</v>
      </c>
      <c r="F45" s="281" t="n">
        <v>11</v>
      </c>
      <c r="G45" s="24"/>
      <c r="H45" s="30"/>
    </row>
    <row r="46" s="31" customFormat="true" ht="16.8" hidden="false" customHeight="true" outlineLevel="0" collapsed="false">
      <c r="A46" s="24"/>
      <c r="B46" s="30"/>
      <c r="C46" s="282" t="s">
        <v>140</v>
      </c>
      <c r="D46" s="282" t="s">
        <v>203</v>
      </c>
      <c r="E46" s="3"/>
      <c r="F46" s="283" t="n">
        <v>11</v>
      </c>
      <c r="G46" s="24"/>
      <c r="H46" s="30"/>
    </row>
    <row r="47" s="31" customFormat="true" ht="16.8" hidden="false" customHeight="true" outlineLevel="0" collapsed="false">
      <c r="A47" s="24"/>
      <c r="B47" s="30"/>
      <c r="C47" s="284" t="s">
        <v>986</v>
      </c>
      <c r="D47" s="24"/>
      <c r="E47" s="24"/>
      <c r="F47" s="24"/>
      <c r="G47" s="24"/>
      <c r="H47" s="30"/>
    </row>
    <row r="48" s="31" customFormat="true" ht="16.8" hidden="false" customHeight="true" outlineLevel="0" collapsed="false">
      <c r="A48" s="24"/>
      <c r="B48" s="30"/>
      <c r="C48" s="282" t="s">
        <v>200</v>
      </c>
      <c r="D48" s="282" t="s">
        <v>201</v>
      </c>
      <c r="E48" s="3" t="s">
        <v>138</v>
      </c>
      <c r="F48" s="283" t="n">
        <v>11</v>
      </c>
      <c r="G48" s="24"/>
      <c r="H48" s="30"/>
    </row>
    <row r="49" s="31" customFormat="true" ht="16.8" hidden="false" customHeight="true" outlineLevel="0" collapsed="false">
      <c r="A49" s="24"/>
      <c r="B49" s="30"/>
      <c r="C49" s="282" t="s">
        <v>205</v>
      </c>
      <c r="D49" s="282" t="s">
        <v>206</v>
      </c>
      <c r="E49" s="3" t="s">
        <v>138</v>
      </c>
      <c r="F49" s="283" t="n">
        <v>20</v>
      </c>
      <c r="G49" s="24"/>
      <c r="H49" s="30"/>
    </row>
    <row r="50" s="31" customFormat="true" ht="16.8" hidden="false" customHeight="true" outlineLevel="0" collapsed="false">
      <c r="A50" s="24"/>
      <c r="B50" s="30"/>
      <c r="C50" s="282" t="s">
        <v>281</v>
      </c>
      <c r="D50" s="282" t="s">
        <v>282</v>
      </c>
      <c r="E50" s="3" t="s">
        <v>138</v>
      </c>
      <c r="F50" s="283" t="n">
        <v>20</v>
      </c>
      <c r="G50" s="24"/>
      <c r="H50" s="30"/>
    </row>
    <row r="51" s="31" customFormat="true" ht="16.8" hidden="false" customHeight="true" outlineLevel="0" collapsed="false">
      <c r="A51" s="24"/>
      <c r="B51" s="30"/>
      <c r="C51" s="282" t="s">
        <v>305</v>
      </c>
      <c r="D51" s="282" t="s">
        <v>306</v>
      </c>
      <c r="E51" s="3" t="s">
        <v>138</v>
      </c>
      <c r="F51" s="283" t="n">
        <v>380</v>
      </c>
      <c r="G51" s="24"/>
      <c r="H51" s="30"/>
    </row>
    <row r="52" s="31" customFormat="true" ht="16.8" hidden="false" customHeight="true" outlineLevel="0" collapsed="false">
      <c r="A52" s="24"/>
      <c r="B52" s="30"/>
      <c r="C52" s="282" t="s">
        <v>382</v>
      </c>
      <c r="D52" s="282" t="s">
        <v>383</v>
      </c>
      <c r="E52" s="3" t="s">
        <v>384</v>
      </c>
      <c r="F52" s="283" t="n">
        <v>3.88</v>
      </c>
      <c r="G52" s="24"/>
      <c r="H52" s="30"/>
    </row>
    <row r="53" s="31" customFormat="true" ht="16.8" hidden="false" customHeight="true" outlineLevel="0" collapsed="false">
      <c r="A53" s="24"/>
      <c r="B53" s="30"/>
      <c r="C53" s="278" t="s">
        <v>145</v>
      </c>
      <c r="D53" s="279" t="s">
        <v>146</v>
      </c>
      <c r="E53" s="280" t="s">
        <v>138</v>
      </c>
      <c r="F53" s="281" t="n">
        <v>9</v>
      </c>
      <c r="G53" s="24"/>
      <c r="H53" s="30"/>
    </row>
    <row r="54" s="31" customFormat="true" ht="16.8" hidden="false" customHeight="true" outlineLevel="0" collapsed="false">
      <c r="A54" s="24"/>
      <c r="B54" s="30"/>
      <c r="C54" s="282" t="s">
        <v>145</v>
      </c>
      <c r="D54" s="282" t="s">
        <v>193</v>
      </c>
      <c r="E54" s="3"/>
      <c r="F54" s="283" t="n">
        <v>9</v>
      </c>
      <c r="G54" s="24"/>
      <c r="H54" s="30"/>
    </row>
    <row r="55" s="31" customFormat="true" ht="16.8" hidden="false" customHeight="true" outlineLevel="0" collapsed="false">
      <c r="A55" s="24"/>
      <c r="B55" s="30"/>
      <c r="C55" s="284" t="s">
        <v>986</v>
      </c>
      <c r="D55" s="24"/>
      <c r="E55" s="24"/>
      <c r="F55" s="24"/>
      <c r="G55" s="24"/>
      <c r="H55" s="30"/>
    </row>
    <row r="56" s="31" customFormat="true" ht="16.8" hidden="false" customHeight="true" outlineLevel="0" collapsed="false">
      <c r="A56" s="24"/>
      <c r="B56" s="30"/>
      <c r="C56" s="282" t="s">
        <v>224</v>
      </c>
      <c r="D56" s="282" t="s">
        <v>225</v>
      </c>
      <c r="E56" s="3" t="s">
        <v>138</v>
      </c>
      <c r="F56" s="283" t="n">
        <v>9</v>
      </c>
      <c r="G56" s="24"/>
      <c r="H56" s="30"/>
    </row>
    <row r="57" s="31" customFormat="true" ht="16.8" hidden="false" customHeight="true" outlineLevel="0" collapsed="false">
      <c r="A57" s="24"/>
      <c r="B57" s="30"/>
      <c r="C57" s="282" t="s">
        <v>293</v>
      </c>
      <c r="D57" s="282" t="s">
        <v>294</v>
      </c>
      <c r="E57" s="3" t="s">
        <v>138</v>
      </c>
      <c r="F57" s="283" t="n">
        <v>9</v>
      </c>
      <c r="G57" s="24"/>
      <c r="H57" s="30"/>
    </row>
    <row r="58" s="31" customFormat="true" ht="16.8" hidden="false" customHeight="true" outlineLevel="0" collapsed="false">
      <c r="A58" s="24"/>
      <c r="B58" s="30"/>
      <c r="C58" s="282" t="s">
        <v>319</v>
      </c>
      <c r="D58" s="282" t="s">
        <v>320</v>
      </c>
      <c r="E58" s="3" t="s">
        <v>138</v>
      </c>
      <c r="F58" s="283" t="n">
        <v>171</v>
      </c>
      <c r="G58" s="24"/>
      <c r="H58" s="30"/>
    </row>
    <row r="59" s="31" customFormat="true" ht="16.8" hidden="false" customHeight="true" outlineLevel="0" collapsed="false">
      <c r="A59" s="24"/>
      <c r="B59" s="30"/>
      <c r="C59" s="282" t="s">
        <v>370</v>
      </c>
      <c r="D59" s="282" t="s">
        <v>371</v>
      </c>
      <c r="E59" s="3" t="s">
        <v>138</v>
      </c>
      <c r="F59" s="283" t="n">
        <v>9</v>
      </c>
      <c r="G59" s="24"/>
      <c r="H59" s="30"/>
    </row>
    <row r="60" s="31" customFormat="true" ht="16.8" hidden="false" customHeight="true" outlineLevel="0" collapsed="false">
      <c r="A60" s="24"/>
      <c r="B60" s="30"/>
      <c r="C60" s="282" t="s">
        <v>391</v>
      </c>
      <c r="D60" s="282" t="s">
        <v>392</v>
      </c>
      <c r="E60" s="3" t="s">
        <v>138</v>
      </c>
      <c r="F60" s="283" t="n">
        <v>9</v>
      </c>
      <c r="G60" s="24"/>
      <c r="H60" s="30"/>
    </row>
    <row r="61" s="31" customFormat="true" ht="16.8" hidden="false" customHeight="true" outlineLevel="0" collapsed="false">
      <c r="A61" s="24"/>
      <c r="B61" s="30"/>
      <c r="C61" s="278" t="s">
        <v>147</v>
      </c>
      <c r="D61" s="279" t="s">
        <v>148</v>
      </c>
      <c r="E61" s="280" t="s">
        <v>138</v>
      </c>
      <c r="F61" s="281" t="n">
        <v>4</v>
      </c>
      <c r="G61" s="24"/>
      <c r="H61" s="30"/>
    </row>
    <row r="62" s="31" customFormat="true" ht="16.8" hidden="false" customHeight="true" outlineLevel="0" collapsed="false">
      <c r="A62" s="24"/>
      <c r="B62" s="30"/>
      <c r="C62" s="282" t="s">
        <v>147</v>
      </c>
      <c r="D62" s="282" t="s">
        <v>234</v>
      </c>
      <c r="E62" s="3"/>
      <c r="F62" s="283" t="n">
        <v>4</v>
      </c>
      <c r="G62" s="24"/>
      <c r="H62" s="30"/>
    </row>
    <row r="63" s="31" customFormat="true" ht="16.8" hidden="false" customHeight="true" outlineLevel="0" collapsed="false">
      <c r="A63" s="24"/>
      <c r="B63" s="30"/>
      <c r="C63" s="284" t="s">
        <v>986</v>
      </c>
      <c r="D63" s="24"/>
      <c r="E63" s="24"/>
      <c r="F63" s="24"/>
      <c r="G63" s="24"/>
      <c r="H63" s="30"/>
    </row>
    <row r="64" s="31" customFormat="true" ht="16.8" hidden="false" customHeight="true" outlineLevel="0" collapsed="false">
      <c r="A64" s="24"/>
      <c r="B64" s="30"/>
      <c r="C64" s="282" t="s">
        <v>229</v>
      </c>
      <c r="D64" s="282" t="s">
        <v>230</v>
      </c>
      <c r="E64" s="3" t="s">
        <v>138</v>
      </c>
      <c r="F64" s="283" t="n">
        <v>4</v>
      </c>
      <c r="G64" s="24"/>
      <c r="H64" s="30"/>
    </row>
    <row r="65" s="31" customFormat="true" ht="16.8" hidden="false" customHeight="true" outlineLevel="0" collapsed="false">
      <c r="A65" s="24"/>
      <c r="B65" s="30"/>
      <c r="C65" s="282" t="s">
        <v>299</v>
      </c>
      <c r="D65" s="282" t="s">
        <v>300</v>
      </c>
      <c r="E65" s="3" t="s">
        <v>138</v>
      </c>
      <c r="F65" s="283" t="n">
        <v>4</v>
      </c>
      <c r="G65" s="24"/>
      <c r="H65" s="30"/>
    </row>
    <row r="66" s="31" customFormat="true" ht="16.8" hidden="false" customHeight="true" outlineLevel="0" collapsed="false">
      <c r="A66" s="24"/>
      <c r="B66" s="30"/>
      <c r="C66" s="282" t="s">
        <v>326</v>
      </c>
      <c r="D66" s="282" t="s">
        <v>327</v>
      </c>
      <c r="E66" s="3" t="s">
        <v>138</v>
      </c>
      <c r="F66" s="283" t="n">
        <v>76</v>
      </c>
      <c r="G66" s="24"/>
      <c r="H66" s="30"/>
    </row>
    <row r="67" s="31" customFormat="true" ht="16.8" hidden="false" customHeight="true" outlineLevel="0" collapsed="false">
      <c r="A67" s="24"/>
      <c r="B67" s="30"/>
      <c r="C67" s="282" t="s">
        <v>376</v>
      </c>
      <c r="D67" s="282" t="s">
        <v>377</v>
      </c>
      <c r="E67" s="3" t="s">
        <v>138</v>
      </c>
      <c r="F67" s="283" t="n">
        <v>4</v>
      </c>
      <c r="G67" s="24"/>
      <c r="H67" s="30"/>
    </row>
    <row r="68" s="31" customFormat="true" ht="16.8" hidden="false" customHeight="true" outlineLevel="0" collapsed="false">
      <c r="A68" s="24"/>
      <c r="B68" s="30"/>
      <c r="C68" s="282" t="s">
        <v>394</v>
      </c>
      <c r="D68" s="282" t="s">
        <v>395</v>
      </c>
      <c r="E68" s="3" t="s">
        <v>138</v>
      </c>
      <c r="F68" s="283" t="n">
        <v>4</v>
      </c>
      <c r="G68" s="24"/>
      <c r="H68" s="30"/>
    </row>
    <row r="69" s="31" customFormat="true" ht="16.8" hidden="false" customHeight="true" outlineLevel="0" collapsed="false">
      <c r="A69" s="24"/>
      <c r="B69" s="30"/>
      <c r="C69" s="278" t="s">
        <v>110</v>
      </c>
      <c r="D69" s="279" t="s">
        <v>111</v>
      </c>
      <c r="E69" s="280" t="s">
        <v>112</v>
      </c>
      <c r="F69" s="281" t="n">
        <v>199.99</v>
      </c>
      <c r="G69" s="24"/>
      <c r="H69" s="30"/>
    </row>
    <row r="70" s="31" customFormat="true" ht="16.8" hidden="false" customHeight="true" outlineLevel="0" collapsed="false">
      <c r="A70" s="24"/>
      <c r="B70" s="30"/>
      <c r="C70" s="282"/>
      <c r="D70" s="282" t="s">
        <v>241</v>
      </c>
      <c r="E70" s="3"/>
      <c r="F70" s="283" t="n">
        <v>0</v>
      </c>
      <c r="G70" s="24"/>
      <c r="H70" s="30"/>
    </row>
    <row r="71" s="31" customFormat="true" ht="16.8" hidden="false" customHeight="true" outlineLevel="0" collapsed="false">
      <c r="A71" s="24"/>
      <c r="B71" s="30"/>
      <c r="C71" s="282"/>
      <c r="D71" s="282" t="s">
        <v>242</v>
      </c>
      <c r="E71" s="3"/>
      <c r="F71" s="283" t="n">
        <v>0</v>
      </c>
      <c r="G71" s="24"/>
      <c r="H71" s="30"/>
    </row>
    <row r="72" s="31" customFormat="true" ht="16.8" hidden="false" customHeight="true" outlineLevel="0" collapsed="false">
      <c r="A72" s="24"/>
      <c r="B72" s="30"/>
      <c r="C72" s="282"/>
      <c r="D72" s="282" t="s">
        <v>243</v>
      </c>
      <c r="E72" s="3"/>
      <c r="F72" s="283" t="n">
        <v>0</v>
      </c>
      <c r="G72" s="24"/>
      <c r="H72" s="30"/>
    </row>
    <row r="73" s="31" customFormat="true" ht="16.8" hidden="false" customHeight="true" outlineLevel="0" collapsed="false">
      <c r="A73" s="24"/>
      <c r="B73" s="30"/>
      <c r="C73" s="282"/>
      <c r="D73" s="282" t="s">
        <v>244</v>
      </c>
      <c r="E73" s="3"/>
      <c r="F73" s="283" t="n">
        <v>5</v>
      </c>
      <c r="G73" s="24"/>
      <c r="H73" s="30"/>
    </row>
    <row r="74" s="31" customFormat="true" ht="16.8" hidden="false" customHeight="true" outlineLevel="0" collapsed="false">
      <c r="A74" s="24"/>
      <c r="B74" s="30"/>
      <c r="C74" s="282"/>
      <c r="D74" s="282" t="s">
        <v>245</v>
      </c>
      <c r="E74" s="3"/>
      <c r="F74" s="283" t="n">
        <v>84.35</v>
      </c>
      <c r="G74" s="24"/>
      <c r="H74" s="30"/>
    </row>
    <row r="75" s="31" customFormat="true" ht="16.8" hidden="false" customHeight="true" outlineLevel="0" collapsed="false">
      <c r="A75" s="24"/>
      <c r="B75" s="30"/>
      <c r="C75" s="282"/>
      <c r="D75" s="282" t="s">
        <v>246</v>
      </c>
      <c r="E75" s="3"/>
      <c r="F75" s="283" t="n">
        <v>0</v>
      </c>
      <c r="G75" s="24"/>
      <c r="H75" s="30"/>
    </row>
    <row r="76" s="31" customFormat="true" ht="16.8" hidden="false" customHeight="true" outlineLevel="0" collapsed="false">
      <c r="A76" s="24"/>
      <c r="B76" s="30"/>
      <c r="C76" s="282"/>
      <c r="D76" s="282" t="s">
        <v>247</v>
      </c>
      <c r="E76" s="3"/>
      <c r="F76" s="283" t="n">
        <v>110.64</v>
      </c>
      <c r="G76" s="24"/>
      <c r="H76" s="30"/>
    </row>
    <row r="77" s="31" customFormat="true" ht="16.8" hidden="false" customHeight="true" outlineLevel="0" collapsed="false">
      <c r="A77" s="24"/>
      <c r="B77" s="30"/>
      <c r="C77" s="282" t="s">
        <v>110</v>
      </c>
      <c r="D77" s="282" t="s">
        <v>210</v>
      </c>
      <c r="E77" s="3"/>
      <c r="F77" s="283" t="n">
        <v>199.99</v>
      </c>
      <c r="G77" s="24"/>
      <c r="H77" s="30"/>
    </row>
    <row r="78" s="31" customFormat="true" ht="16.8" hidden="false" customHeight="true" outlineLevel="0" collapsed="false">
      <c r="A78" s="24"/>
      <c r="B78" s="30"/>
      <c r="C78" s="284" t="s">
        <v>986</v>
      </c>
      <c r="D78" s="24"/>
      <c r="E78" s="24"/>
      <c r="F78" s="24"/>
      <c r="G78" s="24"/>
      <c r="H78" s="30"/>
    </row>
    <row r="79" s="31" customFormat="true" ht="16.8" hidden="false" customHeight="true" outlineLevel="0" collapsed="false">
      <c r="A79" s="24"/>
      <c r="B79" s="30"/>
      <c r="C79" s="282" t="s">
        <v>236</v>
      </c>
      <c r="D79" s="282" t="s">
        <v>237</v>
      </c>
      <c r="E79" s="3" t="s">
        <v>112</v>
      </c>
      <c r="F79" s="283" t="n">
        <v>199.99</v>
      </c>
      <c r="G79" s="24"/>
      <c r="H79" s="30"/>
    </row>
    <row r="80" s="31" customFormat="true" ht="16.8" hidden="false" customHeight="true" outlineLevel="0" collapsed="false">
      <c r="A80" s="24"/>
      <c r="B80" s="30"/>
      <c r="C80" s="282" t="s">
        <v>248</v>
      </c>
      <c r="D80" s="282" t="s">
        <v>249</v>
      </c>
      <c r="E80" s="3" t="s">
        <v>112</v>
      </c>
      <c r="F80" s="283" t="n">
        <v>199.99</v>
      </c>
      <c r="G80" s="24"/>
      <c r="H80" s="30"/>
    </row>
    <row r="81" s="31" customFormat="true" ht="16.8" hidden="false" customHeight="true" outlineLevel="0" collapsed="false">
      <c r="A81" s="24"/>
      <c r="B81" s="30"/>
      <c r="C81" s="282" t="s">
        <v>341</v>
      </c>
      <c r="D81" s="282" t="s">
        <v>342</v>
      </c>
      <c r="E81" s="3" t="s">
        <v>112</v>
      </c>
      <c r="F81" s="283" t="n">
        <v>199.99</v>
      </c>
      <c r="G81" s="24"/>
      <c r="H81" s="30"/>
    </row>
    <row r="82" s="31" customFormat="true" ht="16.8" hidden="false" customHeight="true" outlineLevel="0" collapsed="false">
      <c r="A82" s="24"/>
      <c r="B82" s="30"/>
      <c r="C82" s="282" t="s">
        <v>433</v>
      </c>
      <c r="D82" s="282" t="s">
        <v>434</v>
      </c>
      <c r="E82" s="3" t="s">
        <v>112</v>
      </c>
      <c r="F82" s="283" t="n">
        <v>99.995</v>
      </c>
      <c r="G82" s="24"/>
      <c r="H82" s="30"/>
    </row>
    <row r="83" s="31" customFormat="true" ht="16.8" hidden="false" customHeight="true" outlineLevel="0" collapsed="false">
      <c r="A83" s="24"/>
      <c r="B83" s="30"/>
      <c r="C83" s="282" t="s">
        <v>470</v>
      </c>
      <c r="D83" s="282" t="s">
        <v>471</v>
      </c>
      <c r="E83" s="3" t="s">
        <v>384</v>
      </c>
      <c r="F83" s="283" t="n">
        <v>243.388</v>
      </c>
      <c r="G83" s="24"/>
      <c r="H83" s="30"/>
    </row>
    <row r="84" s="31" customFormat="true" ht="16.8" hidden="false" customHeight="true" outlineLevel="0" collapsed="false">
      <c r="A84" s="24"/>
      <c r="B84" s="30"/>
      <c r="C84" s="282" t="s">
        <v>477</v>
      </c>
      <c r="D84" s="282" t="s">
        <v>478</v>
      </c>
      <c r="E84" s="3" t="s">
        <v>384</v>
      </c>
      <c r="F84" s="283" t="n">
        <v>243.388</v>
      </c>
      <c r="G84" s="24"/>
      <c r="H84" s="30"/>
    </row>
    <row r="85" s="31" customFormat="true" ht="16.8" hidden="false" customHeight="true" outlineLevel="0" collapsed="false">
      <c r="A85" s="24"/>
      <c r="B85" s="30"/>
      <c r="C85" s="282" t="s">
        <v>484</v>
      </c>
      <c r="D85" s="282" t="s">
        <v>485</v>
      </c>
      <c r="E85" s="3" t="s">
        <v>384</v>
      </c>
      <c r="F85" s="283" t="n">
        <v>243.388</v>
      </c>
      <c r="G85" s="24"/>
      <c r="H85" s="30"/>
    </row>
    <row r="86" s="31" customFormat="true" ht="16.8" hidden="false" customHeight="true" outlineLevel="0" collapsed="false">
      <c r="A86" s="24"/>
      <c r="B86" s="30"/>
      <c r="C86" s="278" t="s">
        <v>127</v>
      </c>
      <c r="D86" s="279" t="s">
        <v>128</v>
      </c>
      <c r="E86" s="280" t="s">
        <v>129</v>
      </c>
      <c r="F86" s="281" t="n">
        <v>83</v>
      </c>
      <c r="G86" s="24"/>
      <c r="H86" s="30"/>
    </row>
    <row r="87" s="31" customFormat="true" ht="16.8" hidden="false" customHeight="true" outlineLevel="0" collapsed="false">
      <c r="A87" s="24"/>
      <c r="B87" s="30"/>
      <c r="C87" s="282"/>
      <c r="D87" s="282" t="s">
        <v>241</v>
      </c>
      <c r="E87" s="3"/>
      <c r="F87" s="283" t="n">
        <v>0</v>
      </c>
      <c r="G87" s="24"/>
      <c r="H87" s="30"/>
    </row>
    <row r="88" s="31" customFormat="true" ht="16.8" hidden="false" customHeight="true" outlineLevel="0" collapsed="false">
      <c r="A88" s="24"/>
      <c r="B88" s="30"/>
      <c r="C88" s="282" t="s">
        <v>127</v>
      </c>
      <c r="D88" s="282" t="s">
        <v>258</v>
      </c>
      <c r="E88" s="3"/>
      <c r="F88" s="283" t="n">
        <v>83</v>
      </c>
      <c r="G88" s="24"/>
      <c r="H88" s="30"/>
    </row>
    <row r="89" s="31" customFormat="true" ht="16.8" hidden="false" customHeight="true" outlineLevel="0" collapsed="false">
      <c r="A89" s="24"/>
      <c r="B89" s="30"/>
      <c r="C89" s="284" t="s">
        <v>986</v>
      </c>
      <c r="D89" s="24"/>
      <c r="E89" s="24"/>
      <c r="F89" s="24"/>
      <c r="G89" s="24"/>
      <c r="H89" s="30"/>
    </row>
    <row r="90" s="31" customFormat="true" ht="16.8" hidden="false" customHeight="true" outlineLevel="0" collapsed="false">
      <c r="A90" s="24"/>
      <c r="B90" s="30"/>
      <c r="C90" s="282" t="s">
        <v>253</v>
      </c>
      <c r="D90" s="282" t="s">
        <v>254</v>
      </c>
      <c r="E90" s="3" t="s">
        <v>129</v>
      </c>
      <c r="F90" s="283" t="n">
        <v>83</v>
      </c>
      <c r="G90" s="24"/>
      <c r="H90" s="30"/>
    </row>
    <row r="91" s="31" customFormat="true" ht="16.8" hidden="false" customHeight="true" outlineLevel="0" collapsed="false">
      <c r="A91" s="24"/>
      <c r="B91" s="30"/>
      <c r="C91" s="282" t="s">
        <v>333</v>
      </c>
      <c r="D91" s="282" t="s">
        <v>334</v>
      </c>
      <c r="E91" s="3" t="s">
        <v>112</v>
      </c>
      <c r="F91" s="283" t="n">
        <v>185.952</v>
      </c>
      <c r="G91" s="24"/>
      <c r="H91" s="30"/>
    </row>
    <row r="92" s="31" customFormat="true" ht="16.8" hidden="false" customHeight="true" outlineLevel="0" collapsed="false">
      <c r="A92" s="24"/>
      <c r="B92" s="30"/>
      <c r="C92" s="282" t="s">
        <v>362</v>
      </c>
      <c r="D92" s="282" t="s">
        <v>363</v>
      </c>
      <c r="E92" s="3" t="s">
        <v>112</v>
      </c>
      <c r="F92" s="283" t="n">
        <v>185.952</v>
      </c>
      <c r="G92" s="24"/>
      <c r="H92" s="30"/>
    </row>
    <row r="93" s="31" customFormat="true" ht="16.8" hidden="false" customHeight="true" outlineLevel="0" collapsed="false">
      <c r="A93" s="24"/>
      <c r="B93" s="30"/>
      <c r="C93" s="278" t="s">
        <v>118</v>
      </c>
      <c r="D93" s="279" t="s">
        <v>119</v>
      </c>
      <c r="E93" s="280" t="s">
        <v>112</v>
      </c>
      <c r="F93" s="281" t="n">
        <v>169.352</v>
      </c>
      <c r="G93" s="24"/>
      <c r="H93" s="30"/>
    </row>
    <row r="94" s="31" customFormat="true" ht="16.8" hidden="false" customHeight="true" outlineLevel="0" collapsed="false">
      <c r="A94" s="24"/>
      <c r="B94" s="30"/>
      <c r="C94" s="282"/>
      <c r="D94" s="282" t="s">
        <v>241</v>
      </c>
      <c r="E94" s="3"/>
      <c r="F94" s="283" t="n">
        <v>0</v>
      </c>
      <c r="G94" s="24"/>
      <c r="H94" s="30"/>
    </row>
    <row r="95" s="31" customFormat="true" ht="16.8" hidden="false" customHeight="true" outlineLevel="0" collapsed="false">
      <c r="A95" s="24"/>
      <c r="B95" s="30"/>
      <c r="C95" s="282"/>
      <c r="D95" s="282" t="s">
        <v>265</v>
      </c>
      <c r="E95" s="3"/>
      <c r="F95" s="283" t="n">
        <v>0.57</v>
      </c>
      <c r="G95" s="24"/>
      <c r="H95" s="30"/>
    </row>
    <row r="96" s="31" customFormat="true" ht="16.8" hidden="false" customHeight="true" outlineLevel="0" collapsed="false">
      <c r="A96" s="24"/>
      <c r="B96" s="30"/>
      <c r="C96" s="282"/>
      <c r="D96" s="282" t="s">
        <v>266</v>
      </c>
      <c r="E96" s="3"/>
      <c r="F96" s="283" t="n">
        <v>43.35</v>
      </c>
      <c r="G96" s="24"/>
      <c r="H96" s="30"/>
    </row>
    <row r="97" s="31" customFormat="true" ht="16.8" hidden="false" customHeight="true" outlineLevel="0" collapsed="false">
      <c r="A97" s="24"/>
      <c r="B97" s="30"/>
      <c r="C97" s="282"/>
      <c r="D97" s="282" t="s">
        <v>267</v>
      </c>
      <c r="E97" s="3"/>
      <c r="F97" s="283" t="n">
        <v>59.973</v>
      </c>
      <c r="G97" s="24"/>
      <c r="H97" s="30"/>
    </row>
    <row r="98" s="31" customFormat="true" ht="16.8" hidden="false" customHeight="true" outlineLevel="0" collapsed="false">
      <c r="A98" s="24"/>
      <c r="B98" s="30"/>
      <c r="C98" s="282"/>
      <c r="D98" s="282" t="s">
        <v>268</v>
      </c>
      <c r="E98" s="3"/>
      <c r="F98" s="283" t="n">
        <v>41.261</v>
      </c>
      <c r="G98" s="24"/>
      <c r="H98" s="30"/>
    </row>
    <row r="99" s="31" customFormat="true" ht="16.8" hidden="false" customHeight="true" outlineLevel="0" collapsed="false">
      <c r="A99" s="24"/>
      <c r="B99" s="30"/>
      <c r="C99" s="282"/>
      <c r="D99" s="282" t="s">
        <v>269</v>
      </c>
      <c r="E99" s="3"/>
      <c r="F99" s="283" t="n">
        <v>19.05</v>
      </c>
      <c r="G99" s="24"/>
      <c r="H99" s="30"/>
    </row>
    <row r="100" s="31" customFormat="true" ht="16.8" hidden="false" customHeight="true" outlineLevel="0" collapsed="false">
      <c r="A100" s="24"/>
      <c r="B100" s="30"/>
      <c r="C100" s="282"/>
      <c r="D100" s="282" t="s">
        <v>270</v>
      </c>
      <c r="E100" s="3"/>
      <c r="F100" s="283" t="n">
        <v>3.003</v>
      </c>
      <c r="G100" s="24"/>
      <c r="H100" s="30"/>
    </row>
    <row r="101" s="31" customFormat="true" ht="16.8" hidden="false" customHeight="true" outlineLevel="0" collapsed="false">
      <c r="A101" s="24"/>
      <c r="B101" s="30"/>
      <c r="C101" s="282"/>
      <c r="D101" s="282" t="s">
        <v>271</v>
      </c>
      <c r="E101" s="3"/>
      <c r="F101" s="283" t="n">
        <v>2.145</v>
      </c>
      <c r="G101" s="24"/>
      <c r="H101" s="30"/>
    </row>
    <row r="102" s="31" customFormat="true" ht="16.8" hidden="false" customHeight="true" outlineLevel="0" collapsed="false">
      <c r="A102" s="24"/>
      <c r="B102" s="30"/>
      <c r="C102" s="282" t="s">
        <v>118</v>
      </c>
      <c r="D102" s="282" t="s">
        <v>210</v>
      </c>
      <c r="E102" s="3"/>
      <c r="F102" s="283" t="n">
        <v>169.352</v>
      </c>
      <c r="G102" s="24"/>
      <c r="H102" s="30"/>
    </row>
    <row r="103" s="31" customFormat="true" ht="16.8" hidden="false" customHeight="true" outlineLevel="0" collapsed="false">
      <c r="A103" s="24"/>
      <c r="B103" s="30"/>
      <c r="C103" s="284" t="s">
        <v>986</v>
      </c>
      <c r="D103" s="24"/>
      <c r="E103" s="24"/>
      <c r="F103" s="24"/>
      <c r="G103" s="24"/>
      <c r="H103" s="30"/>
    </row>
    <row r="104" s="31" customFormat="true" ht="16.8" hidden="false" customHeight="true" outlineLevel="0" collapsed="false">
      <c r="A104" s="24"/>
      <c r="B104" s="30"/>
      <c r="C104" s="282" t="s">
        <v>260</v>
      </c>
      <c r="D104" s="282" t="s">
        <v>261</v>
      </c>
      <c r="E104" s="3" t="s">
        <v>112</v>
      </c>
      <c r="F104" s="283" t="n">
        <v>101.611</v>
      </c>
      <c r="G104" s="24"/>
      <c r="H104" s="30"/>
    </row>
    <row r="105" s="31" customFormat="true" ht="16.8" hidden="false" customHeight="true" outlineLevel="0" collapsed="false">
      <c r="A105" s="24"/>
      <c r="B105" s="30"/>
      <c r="C105" s="282" t="s">
        <v>274</v>
      </c>
      <c r="D105" s="282" t="s">
        <v>275</v>
      </c>
      <c r="E105" s="3" t="s">
        <v>112</v>
      </c>
      <c r="F105" s="283" t="n">
        <v>67.741</v>
      </c>
      <c r="G105" s="24"/>
      <c r="H105" s="30"/>
    </row>
    <row r="106" s="31" customFormat="true" ht="16.8" hidden="false" customHeight="true" outlineLevel="0" collapsed="false">
      <c r="A106" s="24"/>
      <c r="B106" s="30"/>
      <c r="C106" s="282" t="s">
        <v>333</v>
      </c>
      <c r="D106" s="282" t="s">
        <v>334</v>
      </c>
      <c r="E106" s="3" t="s">
        <v>112</v>
      </c>
      <c r="F106" s="283" t="n">
        <v>185.952</v>
      </c>
      <c r="G106" s="24"/>
      <c r="H106" s="30"/>
    </row>
    <row r="107" s="31" customFormat="true" ht="16.8" hidden="false" customHeight="true" outlineLevel="0" collapsed="false">
      <c r="A107" s="24"/>
      <c r="B107" s="30"/>
      <c r="C107" s="282" t="s">
        <v>362</v>
      </c>
      <c r="D107" s="282" t="s">
        <v>363</v>
      </c>
      <c r="E107" s="3" t="s">
        <v>112</v>
      </c>
      <c r="F107" s="283" t="n">
        <v>185.952</v>
      </c>
      <c r="G107" s="24"/>
      <c r="H107" s="30"/>
    </row>
    <row r="108" s="31" customFormat="true" ht="16.8" hidden="false" customHeight="true" outlineLevel="0" collapsed="false">
      <c r="A108" s="24"/>
      <c r="B108" s="30"/>
      <c r="C108" s="278" t="s">
        <v>114</v>
      </c>
      <c r="D108" s="279" t="s">
        <v>115</v>
      </c>
      <c r="E108" s="280" t="s">
        <v>112</v>
      </c>
      <c r="F108" s="281" t="n">
        <v>99.995</v>
      </c>
      <c r="G108" s="24"/>
      <c r="H108" s="30"/>
    </row>
    <row r="109" s="31" customFormat="true" ht="16.8" hidden="false" customHeight="true" outlineLevel="0" collapsed="false">
      <c r="A109" s="24"/>
      <c r="B109" s="30"/>
      <c r="C109" s="282"/>
      <c r="D109" s="282" t="s">
        <v>438</v>
      </c>
      <c r="E109" s="3"/>
      <c r="F109" s="283" t="n">
        <v>99.995</v>
      </c>
      <c r="G109" s="24"/>
      <c r="H109" s="30"/>
    </row>
    <row r="110" s="31" customFormat="true" ht="16.8" hidden="false" customHeight="true" outlineLevel="0" collapsed="false">
      <c r="A110" s="24"/>
      <c r="B110" s="30"/>
      <c r="C110" s="282" t="s">
        <v>114</v>
      </c>
      <c r="D110" s="282" t="s">
        <v>210</v>
      </c>
      <c r="E110" s="3"/>
      <c r="F110" s="283" t="n">
        <v>99.995</v>
      </c>
      <c r="G110" s="24"/>
      <c r="H110" s="30"/>
    </row>
    <row r="111" s="31" customFormat="true" ht="16.8" hidden="false" customHeight="true" outlineLevel="0" collapsed="false">
      <c r="A111" s="24"/>
      <c r="B111" s="30"/>
      <c r="C111" s="284" t="s">
        <v>986</v>
      </c>
      <c r="D111" s="24"/>
      <c r="E111" s="24"/>
      <c r="F111" s="24"/>
      <c r="G111" s="24"/>
      <c r="H111" s="30"/>
    </row>
    <row r="112" s="31" customFormat="true" ht="16.8" hidden="false" customHeight="true" outlineLevel="0" collapsed="false">
      <c r="A112" s="24"/>
      <c r="B112" s="30"/>
      <c r="C112" s="282" t="s">
        <v>433</v>
      </c>
      <c r="D112" s="282" t="s">
        <v>434</v>
      </c>
      <c r="E112" s="3" t="s">
        <v>112</v>
      </c>
      <c r="F112" s="283" t="n">
        <v>99.995</v>
      </c>
      <c r="G112" s="24"/>
      <c r="H112" s="30"/>
    </row>
    <row r="113" s="31" customFormat="true" ht="16.8" hidden="false" customHeight="true" outlineLevel="0" collapsed="false">
      <c r="A113" s="24"/>
      <c r="B113" s="30"/>
      <c r="C113" s="282" t="s">
        <v>415</v>
      </c>
      <c r="D113" s="282" t="s">
        <v>416</v>
      </c>
      <c r="E113" s="3" t="s">
        <v>112</v>
      </c>
      <c r="F113" s="283" t="n">
        <v>227.924</v>
      </c>
      <c r="G113" s="24"/>
      <c r="H113" s="30"/>
    </row>
    <row r="114" s="31" customFormat="true" ht="26.4" hidden="false" customHeight="true" outlineLevel="0" collapsed="false">
      <c r="A114" s="24"/>
      <c r="B114" s="30"/>
      <c r="C114" s="277" t="s">
        <v>86</v>
      </c>
      <c r="D114" s="277" t="s">
        <v>87</v>
      </c>
      <c r="E114" s="24"/>
      <c r="F114" s="24"/>
      <c r="G114" s="24"/>
      <c r="H114" s="30"/>
    </row>
    <row r="115" s="31" customFormat="true" ht="16.8" hidden="false" customHeight="true" outlineLevel="0" collapsed="false">
      <c r="A115" s="24"/>
      <c r="B115" s="30"/>
      <c r="C115" s="278" t="s">
        <v>136</v>
      </c>
      <c r="D115" s="279" t="s">
        <v>137</v>
      </c>
      <c r="E115" s="280" t="s">
        <v>138</v>
      </c>
      <c r="F115" s="281" t="n">
        <v>18</v>
      </c>
      <c r="G115" s="24"/>
      <c r="H115" s="30"/>
    </row>
    <row r="116" s="31" customFormat="true" ht="16.8" hidden="false" customHeight="true" outlineLevel="0" collapsed="false">
      <c r="A116" s="24"/>
      <c r="B116" s="30"/>
      <c r="C116" s="282" t="s">
        <v>136</v>
      </c>
      <c r="D116" s="282" t="s">
        <v>520</v>
      </c>
      <c r="E116" s="3"/>
      <c r="F116" s="283" t="n">
        <v>18</v>
      </c>
      <c r="G116" s="24"/>
      <c r="H116" s="30"/>
    </row>
    <row r="117" s="31" customFormat="true" ht="16.8" hidden="false" customHeight="true" outlineLevel="0" collapsed="false">
      <c r="A117" s="24"/>
      <c r="B117" s="30"/>
      <c r="C117" s="284" t="s">
        <v>986</v>
      </c>
      <c r="D117" s="24"/>
      <c r="E117" s="24"/>
      <c r="F117" s="24"/>
      <c r="G117" s="24"/>
      <c r="H117" s="30"/>
    </row>
    <row r="118" s="31" customFormat="true" ht="16.8" hidden="false" customHeight="true" outlineLevel="0" collapsed="false">
      <c r="A118" s="24"/>
      <c r="B118" s="30"/>
      <c r="C118" s="282" t="s">
        <v>188</v>
      </c>
      <c r="D118" s="282" t="s">
        <v>189</v>
      </c>
      <c r="E118" s="3" t="s">
        <v>138</v>
      </c>
      <c r="F118" s="283" t="n">
        <v>18</v>
      </c>
      <c r="G118" s="24"/>
      <c r="H118" s="30"/>
    </row>
    <row r="119" s="31" customFormat="true" ht="16.8" hidden="false" customHeight="true" outlineLevel="0" collapsed="false">
      <c r="A119" s="24"/>
      <c r="B119" s="30"/>
      <c r="C119" s="282" t="s">
        <v>205</v>
      </c>
      <c r="D119" s="282" t="s">
        <v>206</v>
      </c>
      <c r="E119" s="3" t="s">
        <v>138</v>
      </c>
      <c r="F119" s="283" t="n">
        <v>66</v>
      </c>
      <c r="G119" s="24"/>
      <c r="H119" s="30"/>
    </row>
    <row r="120" s="31" customFormat="true" ht="16.8" hidden="false" customHeight="true" outlineLevel="0" collapsed="false">
      <c r="A120" s="24"/>
      <c r="B120" s="30"/>
      <c r="C120" s="282" t="s">
        <v>281</v>
      </c>
      <c r="D120" s="282" t="s">
        <v>282</v>
      </c>
      <c r="E120" s="3" t="s">
        <v>138</v>
      </c>
      <c r="F120" s="283" t="n">
        <v>66</v>
      </c>
      <c r="G120" s="24"/>
      <c r="H120" s="30"/>
    </row>
    <row r="121" s="31" customFormat="true" ht="16.8" hidden="false" customHeight="true" outlineLevel="0" collapsed="false">
      <c r="A121" s="24"/>
      <c r="B121" s="30"/>
      <c r="C121" s="282" t="s">
        <v>305</v>
      </c>
      <c r="D121" s="282" t="s">
        <v>306</v>
      </c>
      <c r="E121" s="3" t="s">
        <v>138</v>
      </c>
      <c r="F121" s="283" t="n">
        <v>1254</v>
      </c>
      <c r="G121" s="24"/>
      <c r="H121" s="30"/>
    </row>
    <row r="122" s="31" customFormat="true" ht="16.8" hidden="false" customHeight="true" outlineLevel="0" collapsed="false">
      <c r="A122" s="24"/>
      <c r="B122" s="30"/>
      <c r="C122" s="282" t="s">
        <v>382</v>
      </c>
      <c r="D122" s="282" t="s">
        <v>383</v>
      </c>
      <c r="E122" s="3" t="s">
        <v>384</v>
      </c>
      <c r="F122" s="283" t="n">
        <v>16.56</v>
      </c>
      <c r="G122" s="24"/>
      <c r="H122" s="30"/>
    </row>
    <row r="123" s="31" customFormat="true" ht="16.8" hidden="false" customHeight="true" outlineLevel="0" collapsed="false">
      <c r="A123" s="24"/>
      <c r="B123" s="30"/>
      <c r="C123" s="278" t="s">
        <v>143</v>
      </c>
      <c r="D123" s="279" t="s">
        <v>144</v>
      </c>
      <c r="E123" s="280" t="s">
        <v>138</v>
      </c>
      <c r="F123" s="281" t="n">
        <v>9</v>
      </c>
      <c r="G123" s="24"/>
      <c r="H123" s="30"/>
    </row>
    <row r="124" s="31" customFormat="true" ht="16.8" hidden="false" customHeight="true" outlineLevel="0" collapsed="false">
      <c r="A124" s="24"/>
      <c r="B124" s="30"/>
      <c r="C124" s="282" t="s">
        <v>143</v>
      </c>
      <c r="D124" s="282" t="s">
        <v>139</v>
      </c>
      <c r="E124" s="3"/>
      <c r="F124" s="283" t="n">
        <v>9</v>
      </c>
      <c r="G124" s="24"/>
      <c r="H124" s="30"/>
    </row>
    <row r="125" s="31" customFormat="true" ht="16.8" hidden="false" customHeight="true" outlineLevel="0" collapsed="false">
      <c r="A125" s="24"/>
      <c r="B125" s="30"/>
      <c r="C125" s="284" t="s">
        <v>986</v>
      </c>
      <c r="D125" s="24"/>
      <c r="E125" s="24"/>
      <c r="F125" s="24"/>
      <c r="G125" s="24"/>
      <c r="H125" s="30"/>
    </row>
    <row r="126" s="31" customFormat="true" ht="16.8" hidden="false" customHeight="true" outlineLevel="0" collapsed="false">
      <c r="A126" s="24"/>
      <c r="B126" s="30"/>
      <c r="C126" s="282" t="s">
        <v>195</v>
      </c>
      <c r="D126" s="282" t="s">
        <v>196</v>
      </c>
      <c r="E126" s="3" t="s">
        <v>138</v>
      </c>
      <c r="F126" s="283" t="n">
        <v>9</v>
      </c>
      <c r="G126" s="24"/>
      <c r="H126" s="30"/>
    </row>
    <row r="127" s="31" customFormat="true" ht="16.8" hidden="false" customHeight="true" outlineLevel="0" collapsed="false">
      <c r="A127" s="24"/>
      <c r="B127" s="30"/>
      <c r="C127" s="282" t="s">
        <v>212</v>
      </c>
      <c r="D127" s="282" t="s">
        <v>213</v>
      </c>
      <c r="E127" s="3" t="s">
        <v>138</v>
      </c>
      <c r="F127" s="283" t="n">
        <v>18</v>
      </c>
      <c r="G127" s="24"/>
      <c r="H127" s="30"/>
    </row>
    <row r="128" s="31" customFormat="true" ht="16.8" hidden="false" customHeight="true" outlineLevel="0" collapsed="false">
      <c r="A128" s="24"/>
      <c r="B128" s="30"/>
      <c r="C128" s="282" t="s">
        <v>287</v>
      </c>
      <c r="D128" s="282" t="s">
        <v>288</v>
      </c>
      <c r="E128" s="3" t="s">
        <v>138</v>
      </c>
      <c r="F128" s="283" t="n">
        <v>18</v>
      </c>
      <c r="G128" s="24"/>
      <c r="H128" s="30"/>
    </row>
    <row r="129" s="31" customFormat="true" ht="16.8" hidden="false" customHeight="true" outlineLevel="0" collapsed="false">
      <c r="A129" s="24"/>
      <c r="B129" s="30"/>
      <c r="C129" s="282" t="s">
        <v>313</v>
      </c>
      <c r="D129" s="282" t="s">
        <v>314</v>
      </c>
      <c r="E129" s="3" t="s">
        <v>138</v>
      </c>
      <c r="F129" s="283" t="n">
        <v>228</v>
      </c>
      <c r="G129" s="24"/>
      <c r="H129" s="30"/>
    </row>
    <row r="130" s="31" customFormat="true" ht="16.8" hidden="false" customHeight="true" outlineLevel="0" collapsed="false">
      <c r="A130" s="24"/>
      <c r="B130" s="30"/>
      <c r="C130" s="282" t="s">
        <v>382</v>
      </c>
      <c r="D130" s="282" t="s">
        <v>383</v>
      </c>
      <c r="E130" s="3" t="s">
        <v>384</v>
      </c>
      <c r="F130" s="283" t="n">
        <v>16.56</v>
      </c>
      <c r="G130" s="24"/>
      <c r="H130" s="30"/>
    </row>
    <row r="131" s="31" customFormat="true" ht="16.8" hidden="false" customHeight="true" outlineLevel="0" collapsed="false">
      <c r="A131" s="24"/>
      <c r="B131" s="30"/>
      <c r="C131" s="278" t="s">
        <v>124</v>
      </c>
      <c r="D131" s="279" t="s">
        <v>125</v>
      </c>
      <c r="E131" s="280" t="s">
        <v>112</v>
      </c>
      <c r="F131" s="281" t="n">
        <v>429.734</v>
      </c>
      <c r="G131" s="24"/>
      <c r="H131" s="30"/>
    </row>
    <row r="132" s="31" customFormat="true" ht="16.8" hidden="false" customHeight="true" outlineLevel="0" collapsed="false">
      <c r="A132" s="24"/>
      <c r="B132" s="30"/>
      <c r="C132" s="282"/>
      <c r="D132" s="282" t="s">
        <v>241</v>
      </c>
      <c r="E132" s="3"/>
      <c r="F132" s="283" t="n">
        <v>0</v>
      </c>
      <c r="G132" s="24"/>
      <c r="H132" s="30"/>
    </row>
    <row r="133" s="31" customFormat="true" ht="16.8" hidden="false" customHeight="true" outlineLevel="0" collapsed="false">
      <c r="A133" s="24"/>
      <c r="B133" s="30"/>
      <c r="C133" s="282"/>
      <c r="D133" s="282" t="s">
        <v>622</v>
      </c>
      <c r="E133" s="3"/>
      <c r="F133" s="283" t="n">
        <v>1.95</v>
      </c>
      <c r="G133" s="24"/>
      <c r="H133" s="30"/>
    </row>
    <row r="134" s="31" customFormat="true" ht="16.8" hidden="false" customHeight="true" outlineLevel="0" collapsed="false">
      <c r="A134" s="24"/>
      <c r="B134" s="30"/>
      <c r="C134" s="282"/>
      <c r="D134" s="282" t="s">
        <v>623</v>
      </c>
      <c r="E134" s="3"/>
      <c r="F134" s="283" t="n">
        <v>3.77</v>
      </c>
      <c r="G134" s="24"/>
      <c r="H134" s="30"/>
    </row>
    <row r="135" s="31" customFormat="true" ht="16.8" hidden="false" customHeight="true" outlineLevel="0" collapsed="false">
      <c r="A135" s="24"/>
      <c r="B135" s="30"/>
      <c r="C135" s="282"/>
      <c r="D135" s="282" t="s">
        <v>624</v>
      </c>
      <c r="E135" s="3"/>
      <c r="F135" s="283" t="n">
        <v>29.2</v>
      </c>
      <c r="G135" s="24"/>
      <c r="H135" s="30"/>
    </row>
    <row r="136" s="31" customFormat="true" ht="16.8" hidden="false" customHeight="true" outlineLevel="0" collapsed="false">
      <c r="A136" s="24"/>
      <c r="B136" s="30"/>
      <c r="C136" s="282"/>
      <c r="D136" s="282" t="s">
        <v>625</v>
      </c>
      <c r="E136" s="3"/>
      <c r="F136" s="283" t="n">
        <v>99.2</v>
      </c>
      <c r="G136" s="24"/>
      <c r="H136" s="30"/>
    </row>
    <row r="137" s="31" customFormat="true" ht="16.8" hidden="false" customHeight="true" outlineLevel="0" collapsed="false">
      <c r="A137" s="24"/>
      <c r="B137" s="30"/>
      <c r="C137" s="282"/>
      <c r="D137" s="282" t="s">
        <v>626</v>
      </c>
      <c r="E137" s="3"/>
      <c r="F137" s="283" t="n">
        <v>132.561</v>
      </c>
      <c r="G137" s="24"/>
      <c r="H137" s="30"/>
    </row>
    <row r="138" s="31" customFormat="true" ht="16.8" hidden="false" customHeight="true" outlineLevel="0" collapsed="false">
      <c r="A138" s="24"/>
      <c r="B138" s="30"/>
      <c r="C138" s="282"/>
      <c r="D138" s="282" t="s">
        <v>627</v>
      </c>
      <c r="E138" s="3"/>
      <c r="F138" s="283" t="n">
        <v>113.223</v>
      </c>
      <c r="G138" s="24"/>
      <c r="H138" s="30"/>
    </row>
    <row r="139" s="31" customFormat="true" ht="16.8" hidden="false" customHeight="true" outlineLevel="0" collapsed="false">
      <c r="A139" s="24"/>
      <c r="B139" s="30"/>
      <c r="C139" s="282"/>
      <c r="D139" s="282" t="s">
        <v>628</v>
      </c>
      <c r="E139" s="3"/>
      <c r="F139" s="283" t="n">
        <v>36.19</v>
      </c>
      <c r="G139" s="24"/>
      <c r="H139" s="30"/>
    </row>
    <row r="140" s="31" customFormat="true" ht="16.8" hidden="false" customHeight="true" outlineLevel="0" collapsed="false">
      <c r="A140" s="24"/>
      <c r="B140" s="30"/>
      <c r="C140" s="282"/>
      <c r="D140" s="282" t="s">
        <v>629</v>
      </c>
      <c r="E140" s="3"/>
      <c r="F140" s="283" t="n">
        <v>9.196</v>
      </c>
      <c r="G140" s="24"/>
      <c r="H140" s="30"/>
    </row>
    <row r="141" s="31" customFormat="true" ht="16.8" hidden="false" customHeight="true" outlineLevel="0" collapsed="false">
      <c r="A141" s="24"/>
      <c r="B141" s="30"/>
      <c r="C141" s="282"/>
      <c r="D141" s="282" t="s">
        <v>630</v>
      </c>
      <c r="E141" s="3"/>
      <c r="F141" s="283" t="n">
        <v>4.444</v>
      </c>
      <c r="G141" s="24"/>
      <c r="H141" s="30"/>
    </row>
    <row r="142" s="31" customFormat="true" ht="16.8" hidden="false" customHeight="true" outlineLevel="0" collapsed="false">
      <c r="A142" s="24"/>
      <c r="B142" s="30"/>
      <c r="C142" s="282" t="s">
        <v>124</v>
      </c>
      <c r="D142" s="282" t="s">
        <v>210</v>
      </c>
      <c r="E142" s="3"/>
      <c r="F142" s="283" t="n">
        <v>429.734</v>
      </c>
      <c r="G142" s="24"/>
      <c r="H142" s="30"/>
    </row>
    <row r="143" s="31" customFormat="true" ht="16.8" hidden="false" customHeight="true" outlineLevel="0" collapsed="false">
      <c r="A143" s="24"/>
      <c r="B143" s="30"/>
      <c r="C143" s="284" t="s">
        <v>986</v>
      </c>
      <c r="D143" s="24"/>
      <c r="E143" s="24"/>
      <c r="F143" s="24"/>
      <c r="G143" s="24"/>
      <c r="H143" s="30"/>
    </row>
    <row r="144" s="31" customFormat="true" ht="16.8" hidden="false" customHeight="true" outlineLevel="0" collapsed="false">
      <c r="A144" s="24"/>
      <c r="B144" s="30"/>
      <c r="C144" s="282" t="s">
        <v>355</v>
      </c>
      <c r="D144" s="282" t="s">
        <v>356</v>
      </c>
      <c r="E144" s="3" t="s">
        <v>112</v>
      </c>
      <c r="F144" s="283" t="n">
        <v>429.734</v>
      </c>
      <c r="G144" s="24"/>
      <c r="H144" s="30"/>
    </row>
    <row r="145" s="31" customFormat="true" ht="16.8" hidden="false" customHeight="true" outlineLevel="0" collapsed="false">
      <c r="A145" s="24"/>
      <c r="B145" s="30"/>
      <c r="C145" s="282" t="s">
        <v>333</v>
      </c>
      <c r="D145" s="282" t="s">
        <v>334</v>
      </c>
      <c r="E145" s="3" t="s">
        <v>112</v>
      </c>
      <c r="F145" s="283" t="n">
        <v>697.899</v>
      </c>
      <c r="G145" s="24"/>
      <c r="H145" s="30"/>
    </row>
    <row r="146" s="31" customFormat="true" ht="16.8" hidden="false" customHeight="true" outlineLevel="0" collapsed="false">
      <c r="A146" s="24"/>
      <c r="B146" s="30"/>
      <c r="C146" s="282" t="s">
        <v>348</v>
      </c>
      <c r="D146" s="282" t="s">
        <v>349</v>
      </c>
      <c r="E146" s="3" t="s">
        <v>112</v>
      </c>
      <c r="F146" s="283" t="n">
        <v>429.734</v>
      </c>
      <c r="G146" s="24"/>
      <c r="H146" s="30"/>
    </row>
    <row r="147" s="31" customFormat="true" ht="16.8" hidden="false" customHeight="true" outlineLevel="0" collapsed="false">
      <c r="A147" s="24"/>
      <c r="B147" s="30"/>
      <c r="C147" s="278" t="s">
        <v>132</v>
      </c>
      <c r="D147" s="279" t="s">
        <v>133</v>
      </c>
      <c r="E147" s="280" t="s">
        <v>129</v>
      </c>
      <c r="F147" s="281" t="n">
        <v>144</v>
      </c>
      <c r="G147" s="24"/>
      <c r="H147" s="30"/>
    </row>
    <row r="148" s="31" customFormat="true" ht="16.8" hidden="false" customHeight="true" outlineLevel="0" collapsed="false">
      <c r="A148" s="24"/>
      <c r="B148" s="30"/>
      <c r="C148" s="282" t="s">
        <v>132</v>
      </c>
      <c r="D148" s="282" t="s">
        <v>518</v>
      </c>
      <c r="E148" s="3"/>
      <c r="F148" s="283" t="n">
        <v>144</v>
      </c>
      <c r="G148" s="24"/>
      <c r="H148" s="30"/>
    </row>
    <row r="149" s="31" customFormat="true" ht="16.8" hidden="false" customHeight="true" outlineLevel="0" collapsed="false">
      <c r="A149" s="24"/>
      <c r="B149" s="30"/>
      <c r="C149" s="284" t="s">
        <v>986</v>
      </c>
      <c r="D149" s="24"/>
      <c r="E149" s="24"/>
      <c r="F149" s="24"/>
      <c r="G149" s="24"/>
      <c r="H149" s="30"/>
    </row>
    <row r="150" s="31" customFormat="true" ht="16.8" hidden="false" customHeight="true" outlineLevel="0" collapsed="false">
      <c r="A150" s="24"/>
      <c r="B150" s="30"/>
      <c r="C150" s="282" t="s">
        <v>513</v>
      </c>
      <c r="D150" s="282" t="s">
        <v>514</v>
      </c>
      <c r="E150" s="3" t="s">
        <v>129</v>
      </c>
      <c r="F150" s="283" t="n">
        <v>144</v>
      </c>
      <c r="G150" s="24"/>
      <c r="H150" s="30"/>
    </row>
    <row r="151" s="31" customFormat="true" ht="16.8" hidden="false" customHeight="true" outlineLevel="0" collapsed="false">
      <c r="A151" s="24"/>
      <c r="B151" s="30"/>
      <c r="C151" s="282" t="s">
        <v>218</v>
      </c>
      <c r="D151" s="282" t="s">
        <v>219</v>
      </c>
      <c r="E151" s="3" t="s">
        <v>129</v>
      </c>
      <c r="F151" s="283" t="n">
        <v>144</v>
      </c>
      <c r="G151" s="24"/>
      <c r="H151" s="30"/>
    </row>
    <row r="152" s="31" customFormat="true" ht="16.8" hidden="false" customHeight="true" outlineLevel="0" collapsed="false">
      <c r="A152" s="24"/>
      <c r="B152" s="30"/>
      <c r="C152" s="282" t="s">
        <v>382</v>
      </c>
      <c r="D152" s="282" t="s">
        <v>383</v>
      </c>
      <c r="E152" s="3" t="s">
        <v>384</v>
      </c>
      <c r="F152" s="283" t="n">
        <v>16.56</v>
      </c>
      <c r="G152" s="24"/>
      <c r="H152" s="30"/>
    </row>
    <row r="153" s="31" customFormat="true" ht="16.8" hidden="false" customHeight="true" outlineLevel="0" collapsed="false">
      <c r="A153" s="24"/>
      <c r="B153" s="30"/>
      <c r="C153" s="278" t="s">
        <v>121</v>
      </c>
      <c r="D153" s="279" t="s">
        <v>122</v>
      </c>
      <c r="E153" s="280" t="s">
        <v>112</v>
      </c>
      <c r="F153" s="281" t="n">
        <v>3</v>
      </c>
      <c r="G153" s="24"/>
      <c r="H153" s="30"/>
    </row>
    <row r="154" s="31" customFormat="true" ht="16.8" hidden="false" customHeight="true" outlineLevel="0" collapsed="false">
      <c r="A154" s="24"/>
      <c r="B154" s="30"/>
      <c r="C154" s="282" t="s">
        <v>121</v>
      </c>
      <c r="D154" s="282" t="s">
        <v>695</v>
      </c>
      <c r="E154" s="3"/>
      <c r="F154" s="283" t="n">
        <v>3</v>
      </c>
      <c r="G154" s="24"/>
      <c r="H154" s="30"/>
    </row>
    <row r="155" s="31" customFormat="true" ht="16.8" hidden="false" customHeight="true" outlineLevel="0" collapsed="false">
      <c r="A155" s="24"/>
      <c r="B155" s="30"/>
      <c r="C155" s="284" t="s">
        <v>986</v>
      </c>
      <c r="D155" s="24"/>
      <c r="E155" s="24"/>
      <c r="F155" s="24"/>
      <c r="G155" s="24"/>
      <c r="H155" s="30"/>
    </row>
    <row r="156" s="31" customFormat="true" ht="16.8" hidden="false" customHeight="true" outlineLevel="0" collapsed="false">
      <c r="A156" s="24"/>
      <c r="B156" s="30"/>
      <c r="C156" s="282" t="s">
        <v>456</v>
      </c>
      <c r="D156" s="282" t="s">
        <v>457</v>
      </c>
      <c r="E156" s="3" t="s">
        <v>112</v>
      </c>
      <c r="F156" s="283" t="n">
        <v>3</v>
      </c>
      <c r="G156" s="24"/>
      <c r="H156" s="30"/>
    </row>
    <row r="157" s="31" customFormat="true" ht="16.8" hidden="false" customHeight="true" outlineLevel="0" collapsed="false">
      <c r="A157" s="24"/>
      <c r="B157" s="30"/>
      <c r="C157" s="282" t="s">
        <v>463</v>
      </c>
      <c r="D157" s="282" t="s">
        <v>464</v>
      </c>
      <c r="E157" s="3" t="s">
        <v>384</v>
      </c>
      <c r="F157" s="283" t="n">
        <v>1.95</v>
      </c>
      <c r="G157" s="24"/>
      <c r="H157" s="30"/>
    </row>
    <row r="158" s="31" customFormat="true" ht="16.8" hidden="false" customHeight="true" outlineLevel="0" collapsed="false">
      <c r="A158" s="24"/>
      <c r="B158" s="30"/>
      <c r="C158" s="278" t="s">
        <v>140</v>
      </c>
      <c r="D158" s="279" t="s">
        <v>141</v>
      </c>
      <c r="E158" s="280" t="s">
        <v>138</v>
      </c>
      <c r="F158" s="281" t="n">
        <v>48</v>
      </c>
      <c r="G158" s="24"/>
      <c r="H158" s="30"/>
    </row>
    <row r="159" s="31" customFormat="true" ht="16.8" hidden="false" customHeight="true" outlineLevel="0" collapsed="false">
      <c r="A159" s="24"/>
      <c r="B159" s="30"/>
      <c r="C159" s="282" t="s">
        <v>140</v>
      </c>
      <c r="D159" s="282" t="s">
        <v>524</v>
      </c>
      <c r="E159" s="3"/>
      <c r="F159" s="283" t="n">
        <v>48</v>
      </c>
      <c r="G159" s="24"/>
      <c r="H159" s="30"/>
    </row>
    <row r="160" s="31" customFormat="true" ht="16.8" hidden="false" customHeight="true" outlineLevel="0" collapsed="false">
      <c r="A160" s="24"/>
      <c r="B160" s="30"/>
      <c r="C160" s="284" t="s">
        <v>986</v>
      </c>
      <c r="D160" s="24"/>
      <c r="E160" s="24"/>
      <c r="F160" s="24"/>
      <c r="G160" s="24"/>
      <c r="H160" s="30"/>
    </row>
    <row r="161" s="31" customFormat="true" ht="16.8" hidden="false" customHeight="true" outlineLevel="0" collapsed="false">
      <c r="A161" s="24"/>
      <c r="B161" s="30"/>
      <c r="C161" s="282" t="s">
        <v>200</v>
      </c>
      <c r="D161" s="282" t="s">
        <v>522</v>
      </c>
      <c r="E161" s="3" t="s">
        <v>138</v>
      </c>
      <c r="F161" s="283" t="n">
        <v>48</v>
      </c>
      <c r="G161" s="24"/>
      <c r="H161" s="30"/>
    </row>
    <row r="162" s="31" customFormat="true" ht="16.8" hidden="false" customHeight="true" outlineLevel="0" collapsed="false">
      <c r="A162" s="24"/>
      <c r="B162" s="30"/>
      <c r="C162" s="282" t="s">
        <v>205</v>
      </c>
      <c r="D162" s="282" t="s">
        <v>206</v>
      </c>
      <c r="E162" s="3" t="s">
        <v>138</v>
      </c>
      <c r="F162" s="283" t="n">
        <v>66</v>
      </c>
      <c r="G162" s="24"/>
      <c r="H162" s="30"/>
    </row>
    <row r="163" s="31" customFormat="true" ht="16.8" hidden="false" customHeight="true" outlineLevel="0" collapsed="false">
      <c r="A163" s="24"/>
      <c r="B163" s="30"/>
      <c r="C163" s="282" t="s">
        <v>281</v>
      </c>
      <c r="D163" s="282" t="s">
        <v>282</v>
      </c>
      <c r="E163" s="3" t="s">
        <v>138</v>
      </c>
      <c r="F163" s="283" t="n">
        <v>66</v>
      </c>
      <c r="G163" s="24"/>
      <c r="H163" s="30"/>
    </row>
    <row r="164" s="31" customFormat="true" ht="16.8" hidden="false" customHeight="true" outlineLevel="0" collapsed="false">
      <c r="A164" s="24"/>
      <c r="B164" s="30"/>
      <c r="C164" s="282" t="s">
        <v>305</v>
      </c>
      <c r="D164" s="282" t="s">
        <v>306</v>
      </c>
      <c r="E164" s="3" t="s">
        <v>138</v>
      </c>
      <c r="F164" s="283" t="n">
        <v>1254</v>
      </c>
      <c r="G164" s="24"/>
      <c r="H164" s="30"/>
    </row>
    <row r="165" s="31" customFormat="true" ht="16.8" hidden="false" customHeight="true" outlineLevel="0" collapsed="false">
      <c r="A165" s="24"/>
      <c r="B165" s="30"/>
      <c r="C165" s="282" t="s">
        <v>382</v>
      </c>
      <c r="D165" s="282" t="s">
        <v>383</v>
      </c>
      <c r="E165" s="3" t="s">
        <v>384</v>
      </c>
      <c r="F165" s="283" t="n">
        <v>16.56</v>
      </c>
      <c r="G165" s="24"/>
      <c r="H165" s="30"/>
    </row>
    <row r="166" s="31" customFormat="true" ht="16.8" hidden="false" customHeight="true" outlineLevel="0" collapsed="false">
      <c r="A166" s="24"/>
      <c r="B166" s="30"/>
      <c r="C166" s="278" t="s">
        <v>505</v>
      </c>
      <c r="D166" s="279" t="s">
        <v>506</v>
      </c>
      <c r="E166" s="280" t="s">
        <v>138</v>
      </c>
      <c r="F166" s="281" t="n">
        <v>9</v>
      </c>
      <c r="G166" s="24"/>
      <c r="H166" s="30"/>
    </row>
    <row r="167" s="31" customFormat="true" ht="16.8" hidden="false" customHeight="true" outlineLevel="0" collapsed="false">
      <c r="A167" s="24"/>
      <c r="B167" s="30"/>
      <c r="C167" s="282" t="s">
        <v>505</v>
      </c>
      <c r="D167" s="282" t="s">
        <v>193</v>
      </c>
      <c r="E167" s="3"/>
      <c r="F167" s="283" t="n">
        <v>9</v>
      </c>
      <c r="G167" s="24"/>
      <c r="H167" s="30"/>
    </row>
    <row r="168" s="31" customFormat="true" ht="16.8" hidden="false" customHeight="true" outlineLevel="0" collapsed="false">
      <c r="A168" s="24"/>
      <c r="B168" s="30"/>
      <c r="C168" s="284" t="s">
        <v>986</v>
      </c>
      <c r="D168" s="24"/>
      <c r="E168" s="24"/>
      <c r="F168" s="24"/>
      <c r="G168" s="24"/>
      <c r="H168" s="30"/>
    </row>
    <row r="169" s="31" customFormat="true" ht="16.8" hidden="false" customHeight="true" outlineLevel="0" collapsed="false">
      <c r="A169" s="24"/>
      <c r="B169" s="30"/>
      <c r="C169" s="282" t="s">
        <v>525</v>
      </c>
      <c r="D169" s="282" t="s">
        <v>526</v>
      </c>
      <c r="E169" s="3" t="s">
        <v>138</v>
      </c>
      <c r="F169" s="283" t="n">
        <v>9</v>
      </c>
      <c r="G169" s="24"/>
      <c r="H169" s="30"/>
    </row>
    <row r="170" s="31" customFormat="true" ht="16.8" hidden="false" customHeight="true" outlineLevel="0" collapsed="false">
      <c r="A170" s="24"/>
      <c r="B170" s="30"/>
      <c r="C170" s="282" t="s">
        <v>212</v>
      </c>
      <c r="D170" s="282" t="s">
        <v>213</v>
      </c>
      <c r="E170" s="3" t="s">
        <v>138</v>
      </c>
      <c r="F170" s="283" t="n">
        <v>18</v>
      </c>
      <c r="G170" s="24"/>
      <c r="H170" s="30"/>
    </row>
    <row r="171" s="31" customFormat="true" ht="16.8" hidden="false" customHeight="true" outlineLevel="0" collapsed="false">
      <c r="A171" s="24"/>
      <c r="B171" s="30"/>
      <c r="C171" s="282" t="s">
        <v>287</v>
      </c>
      <c r="D171" s="282" t="s">
        <v>288</v>
      </c>
      <c r="E171" s="3" t="s">
        <v>138</v>
      </c>
      <c r="F171" s="283" t="n">
        <v>18</v>
      </c>
      <c r="G171" s="24"/>
      <c r="H171" s="30"/>
    </row>
    <row r="172" s="31" customFormat="true" ht="16.8" hidden="false" customHeight="true" outlineLevel="0" collapsed="false">
      <c r="A172" s="24"/>
      <c r="B172" s="30"/>
      <c r="C172" s="282" t="s">
        <v>382</v>
      </c>
      <c r="D172" s="282" t="s">
        <v>383</v>
      </c>
      <c r="E172" s="3" t="s">
        <v>384</v>
      </c>
      <c r="F172" s="283" t="n">
        <v>16.56</v>
      </c>
      <c r="G172" s="24"/>
      <c r="H172" s="30"/>
    </row>
    <row r="173" s="31" customFormat="true" ht="16.8" hidden="false" customHeight="true" outlineLevel="0" collapsed="false">
      <c r="A173" s="24"/>
      <c r="B173" s="30"/>
      <c r="C173" s="278" t="s">
        <v>507</v>
      </c>
      <c r="D173" s="279" t="s">
        <v>508</v>
      </c>
      <c r="E173" s="280" t="s">
        <v>138</v>
      </c>
      <c r="F173" s="281" t="n">
        <v>3</v>
      </c>
      <c r="G173" s="24"/>
      <c r="H173" s="30"/>
    </row>
    <row r="174" s="31" customFormat="true" ht="16.8" hidden="false" customHeight="true" outlineLevel="0" collapsed="false">
      <c r="A174" s="24"/>
      <c r="B174" s="30"/>
      <c r="C174" s="282" t="s">
        <v>507</v>
      </c>
      <c r="D174" s="282" t="s">
        <v>194</v>
      </c>
      <c r="E174" s="3"/>
      <c r="F174" s="283" t="n">
        <v>3</v>
      </c>
      <c r="G174" s="24"/>
      <c r="H174" s="30"/>
    </row>
    <row r="175" s="31" customFormat="true" ht="16.8" hidden="false" customHeight="true" outlineLevel="0" collapsed="false">
      <c r="A175" s="24"/>
      <c r="B175" s="30"/>
      <c r="C175" s="284" t="s">
        <v>986</v>
      </c>
      <c r="D175" s="24"/>
      <c r="E175" s="24"/>
      <c r="F175" s="24"/>
      <c r="G175" s="24"/>
      <c r="H175" s="30"/>
    </row>
    <row r="176" s="31" customFormat="true" ht="16.8" hidden="false" customHeight="true" outlineLevel="0" collapsed="false">
      <c r="A176" s="24"/>
      <c r="B176" s="30"/>
      <c r="C176" s="282" t="s">
        <v>528</v>
      </c>
      <c r="D176" s="282" t="s">
        <v>529</v>
      </c>
      <c r="E176" s="3" t="s">
        <v>138</v>
      </c>
      <c r="F176" s="283" t="n">
        <v>3</v>
      </c>
      <c r="G176" s="24"/>
      <c r="H176" s="30"/>
    </row>
    <row r="177" s="31" customFormat="true" ht="16.8" hidden="false" customHeight="true" outlineLevel="0" collapsed="false">
      <c r="A177" s="24"/>
      <c r="B177" s="30"/>
      <c r="C177" s="282" t="s">
        <v>533</v>
      </c>
      <c r="D177" s="282" t="s">
        <v>534</v>
      </c>
      <c r="E177" s="3" t="s">
        <v>138</v>
      </c>
      <c r="F177" s="283" t="n">
        <v>3</v>
      </c>
      <c r="G177" s="24"/>
      <c r="H177" s="30"/>
    </row>
    <row r="178" s="31" customFormat="true" ht="16.8" hidden="false" customHeight="true" outlineLevel="0" collapsed="false">
      <c r="A178" s="24"/>
      <c r="B178" s="30"/>
      <c r="C178" s="282" t="s">
        <v>578</v>
      </c>
      <c r="D178" s="282" t="s">
        <v>579</v>
      </c>
      <c r="E178" s="3" t="s">
        <v>138</v>
      </c>
      <c r="F178" s="283" t="n">
        <v>3</v>
      </c>
      <c r="G178" s="24"/>
      <c r="H178" s="30"/>
    </row>
    <row r="179" s="31" customFormat="true" ht="16.8" hidden="false" customHeight="true" outlineLevel="0" collapsed="false">
      <c r="A179" s="24"/>
      <c r="B179" s="30"/>
      <c r="C179" s="282" t="s">
        <v>313</v>
      </c>
      <c r="D179" s="282" t="s">
        <v>314</v>
      </c>
      <c r="E179" s="3" t="s">
        <v>138</v>
      </c>
      <c r="F179" s="283" t="n">
        <v>228</v>
      </c>
      <c r="G179" s="24"/>
      <c r="H179" s="30"/>
    </row>
    <row r="180" s="31" customFormat="true" ht="16.8" hidden="false" customHeight="true" outlineLevel="0" collapsed="false">
      <c r="A180" s="24"/>
      <c r="B180" s="30"/>
      <c r="C180" s="282" t="s">
        <v>598</v>
      </c>
      <c r="D180" s="282" t="s">
        <v>599</v>
      </c>
      <c r="E180" s="3" t="s">
        <v>138</v>
      </c>
      <c r="F180" s="283" t="n">
        <v>57</v>
      </c>
      <c r="G180" s="24"/>
      <c r="H180" s="30"/>
    </row>
    <row r="181" s="31" customFormat="true" ht="16.8" hidden="false" customHeight="true" outlineLevel="0" collapsed="false">
      <c r="A181" s="24"/>
      <c r="B181" s="30"/>
      <c r="C181" s="282" t="s">
        <v>382</v>
      </c>
      <c r="D181" s="282" t="s">
        <v>383</v>
      </c>
      <c r="E181" s="3" t="s">
        <v>384</v>
      </c>
      <c r="F181" s="283" t="n">
        <v>16.56</v>
      </c>
      <c r="G181" s="24"/>
      <c r="H181" s="30"/>
    </row>
    <row r="182" s="31" customFormat="true" ht="16.8" hidden="false" customHeight="true" outlineLevel="0" collapsed="false">
      <c r="A182" s="24"/>
      <c r="B182" s="30"/>
      <c r="C182" s="278" t="s">
        <v>511</v>
      </c>
      <c r="D182" s="279" t="s">
        <v>512</v>
      </c>
      <c r="E182" s="280" t="s">
        <v>138</v>
      </c>
      <c r="F182" s="281" t="n">
        <v>1</v>
      </c>
      <c r="G182" s="24"/>
      <c r="H182" s="30"/>
    </row>
    <row r="183" s="31" customFormat="true" ht="16.8" hidden="false" customHeight="true" outlineLevel="0" collapsed="false">
      <c r="A183" s="24"/>
      <c r="B183" s="30"/>
      <c r="C183" s="282" t="s">
        <v>511</v>
      </c>
      <c r="D183" s="282" t="s">
        <v>83</v>
      </c>
      <c r="E183" s="3"/>
      <c r="F183" s="283" t="n">
        <v>1</v>
      </c>
      <c r="G183" s="24"/>
      <c r="H183" s="30"/>
    </row>
    <row r="184" s="31" customFormat="true" ht="16.8" hidden="false" customHeight="true" outlineLevel="0" collapsed="false">
      <c r="A184" s="24"/>
      <c r="B184" s="30"/>
      <c r="C184" s="284" t="s">
        <v>986</v>
      </c>
      <c r="D184" s="24"/>
      <c r="E184" s="24"/>
      <c r="F184" s="24"/>
      <c r="G184" s="24"/>
      <c r="H184" s="30"/>
    </row>
    <row r="185" s="31" customFormat="true" ht="16.8" hidden="false" customHeight="true" outlineLevel="0" collapsed="false">
      <c r="A185" s="24"/>
      <c r="B185" s="30"/>
      <c r="C185" s="282" t="s">
        <v>548</v>
      </c>
      <c r="D185" s="282" t="s">
        <v>549</v>
      </c>
      <c r="E185" s="3" t="s">
        <v>138</v>
      </c>
      <c r="F185" s="283" t="n">
        <v>1</v>
      </c>
      <c r="G185" s="24"/>
      <c r="H185" s="30"/>
    </row>
    <row r="186" s="31" customFormat="true" ht="16.8" hidden="false" customHeight="true" outlineLevel="0" collapsed="false">
      <c r="A186" s="24"/>
      <c r="B186" s="30"/>
      <c r="C186" s="282" t="s">
        <v>590</v>
      </c>
      <c r="D186" s="282" t="s">
        <v>591</v>
      </c>
      <c r="E186" s="3" t="s">
        <v>138</v>
      </c>
      <c r="F186" s="283" t="n">
        <v>1</v>
      </c>
      <c r="G186" s="24"/>
      <c r="H186" s="30"/>
    </row>
    <row r="187" s="31" customFormat="true" ht="16.8" hidden="false" customHeight="true" outlineLevel="0" collapsed="false">
      <c r="A187" s="24"/>
      <c r="B187" s="30"/>
      <c r="C187" s="282" t="s">
        <v>612</v>
      </c>
      <c r="D187" s="282" t="s">
        <v>613</v>
      </c>
      <c r="E187" s="3" t="s">
        <v>138</v>
      </c>
      <c r="F187" s="283" t="n">
        <v>19</v>
      </c>
      <c r="G187" s="24"/>
      <c r="H187" s="30"/>
    </row>
    <row r="188" s="31" customFormat="true" ht="16.8" hidden="false" customHeight="true" outlineLevel="0" collapsed="false">
      <c r="A188" s="24"/>
      <c r="B188" s="30"/>
      <c r="C188" s="282" t="s">
        <v>638</v>
      </c>
      <c r="D188" s="282" t="s">
        <v>639</v>
      </c>
      <c r="E188" s="3" t="s">
        <v>138</v>
      </c>
      <c r="F188" s="283" t="n">
        <v>1</v>
      </c>
      <c r="G188" s="24"/>
      <c r="H188" s="30"/>
    </row>
    <row r="189" s="31" customFormat="true" ht="16.8" hidden="false" customHeight="true" outlineLevel="0" collapsed="false">
      <c r="A189" s="24"/>
      <c r="B189" s="30"/>
      <c r="C189" s="282" t="s">
        <v>653</v>
      </c>
      <c r="D189" s="282" t="s">
        <v>654</v>
      </c>
      <c r="E189" s="3" t="s">
        <v>138</v>
      </c>
      <c r="F189" s="283" t="n">
        <v>1</v>
      </c>
      <c r="G189" s="24"/>
      <c r="H189" s="30"/>
    </row>
    <row r="190" s="31" customFormat="true" ht="16.8" hidden="false" customHeight="true" outlineLevel="0" collapsed="false">
      <c r="A190" s="24"/>
      <c r="B190" s="30"/>
      <c r="C190" s="278" t="s">
        <v>145</v>
      </c>
      <c r="D190" s="279" t="s">
        <v>146</v>
      </c>
      <c r="E190" s="280" t="s">
        <v>138</v>
      </c>
      <c r="F190" s="281" t="n">
        <v>17</v>
      </c>
      <c r="G190" s="24"/>
      <c r="H190" s="30"/>
    </row>
    <row r="191" s="31" customFormat="true" ht="16.8" hidden="false" customHeight="true" outlineLevel="0" collapsed="false">
      <c r="A191" s="24"/>
      <c r="B191" s="30"/>
      <c r="C191" s="282" t="s">
        <v>145</v>
      </c>
      <c r="D191" s="282" t="s">
        <v>540</v>
      </c>
      <c r="E191" s="3"/>
      <c r="F191" s="283" t="n">
        <v>17</v>
      </c>
      <c r="G191" s="24"/>
      <c r="H191" s="30"/>
    </row>
    <row r="192" s="31" customFormat="true" ht="16.8" hidden="false" customHeight="true" outlineLevel="0" collapsed="false">
      <c r="A192" s="24"/>
      <c r="B192" s="30"/>
      <c r="C192" s="284" t="s">
        <v>986</v>
      </c>
      <c r="D192" s="24"/>
      <c r="E192" s="24"/>
      <c r="F192" s="24"/>
      <c r="G192" s="24"/>
      <c r="H192" s="30"/>
    </row>
    <row r="193" s="31" customFormat="true" ht="16.8" hidden="false" customHeight="true" outlineLevel="0" collapsed="false">
      <c r="A193" s="24"/>
      <c r="B193" s="30"/>
      <c r="C193" s="282" t="s">
        <v>224</v>
      </c>
      <c r="D193" s="282" t="s">
        <v>225</v>
      </c>
      <c r="E193" s="3" t="s">
        <v>138</v>
      </c>
      <c r="F193" s="283" t="n">
        <v>17</v>
      </c>
      <c r="G193" s="24"/>
      <c r="H193" s="30"/>
    </row>
    <row r="194" s="31" customFormat="true" ht="16.8" hidden="false" customHeight="true" outlineLevel="0" collapsed="false">
      <c r="A194" s="24"/>
      <c r="B194" s="30"/>
      <c r="C194" s="282" t="s">
        <v>293</v>
      </c>
      <c r="D194" s="282" t="s">
        <v>294</v>
      </c>
      <c r="E194" s="3" t="s">
        <v>138</v>
      </c>
      <c r="F194" s="283" t="n">
        <v>17</v>
      </c>
      <c r="G194" s="24"/>
      <c r="H194" s="30"/>
    </row>
    <row r="195" s="31" customFormat="true" ht="16.8" hidden="false" customHeight="true" outlineLevel="0" collapsed="false">
      <c r="A195" s="24"/>
      <c r="B195" s="30"/>
      <c r="C195" s="282" t="s">
        <v>319</v>
      </c>
      <c r="D195" s="282" t="s">
        <v>320</v>
      </c>
      <c r="E195" s="3" t="s">
        <v>138</v>
      </c>
      <c r="F195" s="283" t="n">
        <v>323</v>
      </c>
      <c r="G195" s="24"/>
      <c r="H195" s="30"/>
    </row>
    <row r="196" s="31" customFormat="true" ht="16.8" hidden="false" customHeight="true" outlineLevel="0" collapsed="false">
      <c r="A196" s="24"/>
      <c r="B196" s="30"/>
      <c r="C196" s="282" t="s">
        <v>370</v>
      </c>
      <c r="D196" s="282" t="s">
        <v>371</v>
      </c>
      <c r="E196" s="3" t="s">
        <v>138</v>
      </c>
      <c r="F196" s="283" t="n">
        <v>17</v>
      </c>
      <c r="G196" s="24"/>
      <c r="H196" s="30"/>
    </row>
    <row r="197" s="31" customFormat="true" ht="16.8" hidden="false" customHeight="true" outlineLevel="0" collapsed="false">
      <c r="A197" s="24"/>
      <c r="B197" s="30"/>
      <c r="C197" s="282" t="s">
        <v>391</v>
      </c>
      <c r="D197" s="282" t="s">
        <v>392</v>
      </c>
      <c r="E197" s="3" t="s">
        <v>138</v>
      </c>
      <c r="F197" s="283" t="n">
        <v>17</v>
      </c>
      <c r="G197" s="24"/>
      <c r="H197" s="30"/>
    </row>
    <row r="198" s="31" customFormat="true" ht="16.8" hidden="false" customHeight="true" outlineLevel="0" collapsed="false">
      <c r="A198" s="24"/>
      <c r="B198" s="30"/>
      <c r="C198" s="278" t="s">
        <v>147</v>
      </c>
      <c r="D198" s="279" t="s">
        <v>148</v>
      </c>
      <c r="E198" s="280" t="s">
        <v>138</v>
      </c>
      <c r="F198" s="281" t="n">
        <v>2</v>
      </c>
      <c r="G198" s="24"/>
      <c r="H198" s="30"/>
    </row>
    <row r="199" s="31" customFormat="true" ht="16.8" hidden="false" customHeight="true" outlineLevel="0" collapsed="false">
      <c r="A199" s="24"/>
      <c r="B199" s="30"/>
      <c r="C199" s="282" t="s">
        <v>147</v>
      </c>
      <c r="D199" s="282" t="s">
        <v>542</v>
      </c>
      <c r="E199" s="3"/>
      <c r="F199" s="283" t="n">
        <v>2</v>
      </c>
      <c r="G199" s="24"/>
      <c r="H199" s="30"/>
    </row>
    <row r="200" s="31" customFormat="true" ht="16.8" hidden="false" customHeight="true" outlineLevel="0" collapsed="false">
      <c r="A200" s="24"/>
      <c r="B200" s="30"/>
      <c r="C200" s="284" t="s">
        <v>986</v>
      </c>
      <c r="D200" s="24"/>
      <c r="E200" s="24"/>
      <c r="F200" s="24"/>
      <c r="G200" s="24"/>
      <c r="H200" s="30"/>
    </row>
    <row r="201" s="31" customFormat="true" ht="16.8" hidden="false" customHeight="true" outlineLevel="0" collapsed="false">
      <c r="A201" s="24"/>
      <c r="B201" s="30"/>
      <c r="C201" s="282" t="s">
        <v>229</v>
      </c>
      <c r="D201" s="282" t="s">
        <v>230</v>
      </c>
      <c r="E201" s="3" t="s">
        <v>138</v>
      </c>
      <c r="F201" s="283" t="n">
        <v>2</v>
      </c>
      <c r="G201" s="24"/>
      <c r="H201" s="30"/>
    </row>
    <row r="202" s="31" customFormat="true" ht="16.8" hidden="false" customHeight="true" outlineLevel="0" collapsed="false">
      <c r="A202" s="24"/>
      <c r="B202" s="30"/>
      <c r="C202" s="282" t="s">
        <v>299</v>
      </c>
      <c r="D202" s="282" t="s">
        <v>300</v>
      </c>
      <c r="E202" s="3" t="s">
        <v>138</v>
      </c>
      <c r="F202" s="283" t="n">
        <v>2</v>
      </c>
      <c r="G202" s="24"/>
      <c r="H202" s="30"/>
    </row>
    <row r="203" s="31" customFormat="true" ht="16.8" hidden="false" customHeight="true" outlineLevel="0" collapsed="false">
      <c r="A203" s="24"/>
      <c r="B203" s="30"/>
      <c r="C203" s="282" t="s">
        <v>326</v>
      </c>
      <c r="D203" s="282" t="s">
        <v>327</v>
      </c>
      <c r="E203" s="3" t="s">
        <v>138</v>
      </c>
      <c r="F203" s="283" t="n">
        <v>38</v>
      </c>
      <c r="G203" s="24"/>
      <c r="H203" s="30"/>
    </row>
    <row r="204" s="31" customFormat="true" ht="16.8" hidden="false" customHeight="true" outlineLevel="0" collapsed="false">
      <c r="A204" s="24"/>
      <c r="B204" s="30"/>
      <c r="C204" s="282" t="s">
        <v>376</v>
      </c>
      <c r="D204" s="282" t="s">
        <v>377</v>
      </c>
      <c r="E204" s="3" t="s">
        <v>138</v>
      </c>
      <c r="F204" s="283" t="n">
        <v>2</v>
      </c>
      <c r="G204" s="24"/>
      <c r="H204" s="30"/>
    </row>
    <row r="205" s="31" customFormat="true" ht="16.8" hidden="false" customHeight="true" outlineLevel="0" collapsed="false">
      <c r="A205" s="24"/>
      <c r="B205" s="30"/>
      <c r="C205" s="282" t="s">
        <v>394</v>
      </c>
      <c r="D205" s="282" t="s">
        <v>395</v>
      </c>
      <c r="E205" s="3" t="s">
        <v>138</v>
      </c>
      <c r="F205" s="283" t="n">
        <v>2</v>
      </c>
      <c r="G205" s="24"/>
      <c r="H205" s="30"/>
    </row>
    <row r="206" s="31" customFormat="true" ht="16.8" hidden="false" customHeight="true" outlineLevel="0" collapsed="false">
      <c r="A206" s="24"/>
      <c r="B206" s="30"/>
      <c r="C206" s="278" t="s">
        <v>509</v>
      </c>
      <c r="D206" s="279" t="s">
        <v>510</v>
      </c>
      <c r="E206" s="280" t="s">
        <v>138</v>
      </c>
      <c r="F206" s="281" t="n">
        <v>2</v>
      </c>
      <c r="G206" s="24"/>
      <c r="H206" s="30"/>
    </row>
    <row r="207" s="31" customFormat="true" ht="16.8" hidden="false" customHeight="true" outlineLevel="0" collapsed="false">
      <c r="A207" s="24"/>
      <c r="B207" s="30"/>
      <c r="C207" s="282" t="s">
        <v>509</v>
      </c>
      <c r="D207" s="282" t="s">
        <v>85</v>
      </c>
      <c r="E207" s="3"/>
      <c r="F207" s="283" t="n">
        <v>2</v>
      </c>
      <c r="G207" s="24"/>
      <c r="H207" s="30"/>
    </row>
    <row r="208" s="31" customFormat="true" ht="16.8" hidden="false" customHeight="true" outlineLevel="0" collapsed="false">
      <c r="A208" s="24"/>
      <c r="B208" s="30"/>
      <c r="C208" s="284" t="s">
        <v>986</v>
      </c>
      <c r="D208" s="24"/>
      <c r="E208" s="24"/>
      <c r="F208" s="24"/>
      <c r="G208" s="24"/>
      <c r="H208" s="30"/>
    </row>
    <row r="209" s="31" customFormat="true" ht="16.8" hidden="false" customHeight="true" outlineLevel="0" collapsed="false">
      <c r="A209" s="24"/>
      <c r="B209" s="30"/>
      <c r="C209" s="282" t="s">
        <v>543</v>
      </c>
      <c r="D209" s="282" t="s">
        <v>544</v>
      </c>
      <c r="E209" s="3" t="s">
        <v>138</v>
      </c>
      <c r="F209" s="283" t="n">
        <v>2</v>
      </c>
      <c r="G209" s="24"/>
      <c r="H209" s="30"/>
    </row>
    <row r="210" s="31" customFormat="true" ht="16.8" hidden="false" customHeight="true" outlineLevel="0" collapsed="false">
      <c r="A210" s="24"/>
      <c r="B210" s="30"/>
      <c r="C210" s="282" t="s">
        <v>585</v>
      </c>
      <c r="D210" s="282" t="s">
        <v>586</v>
      </c>
      <c r="E210" s="3" t="s">
        <v>138</v>
      </c>
      <c r="F210" s="283" t="n">
        <v>2</v>
      </c>
      <c r="G210" s="24"/>
      <c r="H210" s="30"/>
    </row>
    <row r="211" s="31" customFormat="true" ht="16.8" hidden="false" customHeight="true" outlineLevel="0" collapsed="false">
      <c r="A211" s="24"/>
      <c r="B211" s="30"/>
      <c r="C211" s="282" t="s">
        <v>606</v>
      </c>
      <c r="D211" s="282" t="s">
        <v>607</v>
      </c>
      <c r="E211" s="3" t="s">
        <v>138</v>
      </c>
      <c r="F211" s="283" t="n">
        <v>38</v>
      </c>
      <c r="G211" s="24"/>
      <c r="H211" s="30"/>
    </row>
    <row r="212" s="31" customFormat="true" ht="16.8" hidden="false" customHeight="true" outlineLevel="0" collapsed="false">
      <c r="A212" s="24"/>
      <c r="B212" s="30"/>
      <c r="C212" s="282" t="s">
        <v>633</v>
      </c>
      <c r="D212" s="282" t="s">
        <v>634</v>
      </c>
      <c r="E212" s="3" t="s">
        <v>138</v>
      </c>
      <c r="F212" s="283" t="n">
        <v>2</v>
      </c>
      <c r="G212" s="24"/>
      <c r="H212" s="30"/>
    </row>
    <row r="213" s="31" customFormat="true" ht="16.8" hidden="false" customHeight="true" outlineLevel="0" collapsed="false">
      <c r="A213" s="24"/>
      <c r="B213" s="30"/>
      <c r="C213" s="282" t="s">
        <v>649</v>
      </c>
      <c r="D213" s="282" t="s">
        <v>650</v>
      </c>
      <c r="E213" s="3" t="s">
        <v>138</v>
      </c>
      <c r="F213" s="283" t="n">
        <v>2</v>
      </c>
      <c r="G213" s="24"/>
      <c r="H213" s="30"/>
    </row>
    <row r="214" s="31" customFormat="true" ht="16.8" hidden="false" customHeight="true" outlineLevel="0" collapsed="false">
      <c r="A214" s="24"/>
      <c r="B214" s="30"/>
      <c r="C214" s="278" t="s">
        <v>110</v>
      </c>
      <c r="D214" s="279" t="s">
        <v>111</v>
      </c>
      <c r="E214" s="280" t="s">
        <v>112</v>
      </c>
      <c r="F214" s="281" t="n">
        <v>466.968</v>
      </c>
      <c r="G214" s="24"/>
      <c r="H214" s="30"/>
    </row>
    <row r="215" s="31" customFormat="true" ht="16.8" hidden="false" customHeight="true" outlineLevel="0" collapsed="false">
      <c r="A215" s="24"/>
      <c r="B215" s="30"/>
      <c r="C215" s="282"/>
      <c r="D215" s="282" t="s">
        <v>241</v>
      </c>
      <c r="E215" s="3"/>
      <c r="F215" s="283" t="n">
        <v>0</v>
      </c>
      <c r="G215" s="24"/>
      <c r="H215" s="30"/>
    </row>
    <row r="216" s="31" customFormat="true" ht="16.8" hidden="false" customHeight="true" outlineLevel="0" collapsed="false">
      <c r="A216" s="24"/>
      <c r="B216" s="30"/>
      <c r="C216" s="282"/>
      <c r="D216" s="282" t="s">
        <v>243</v>
      </c>
      <c r="E216" s="3"/>
      <c r="F216" s="283" t="n">
        <v>0</v>
      </c>
      <c r="G216" s="24"/>
      <c r="H216" s="30"/>
    </row>
    <row r="217" s="31" customFormat="true" ht="16.8" hidden="false" customHeight="true" outlineLevel="0" collapsed="false">
      <c r="A217" s="24"/>
      <c r="B217" s="30"/>
      <c r="C217" s="282"/>
      <c r="D217" s="282" t="s">
        <v>553</v>
      </c>
      <c r="E217" s="3"/>
      <c r="F217" s="283" t="n">
        <v>6.75</v>
      </c>
      <c r="G217" s="24"/>
      <c r="H217" s="30"/>
    </row>
    <row r="218" s="31" customFormat="true" ht="16.8" hidden="false" customHeight="true" outlineLevel="0" collapsed="false">
      <c r="A218" s="24"/>
      <c r="B218" s="30"/>
      <c r="C218" s="282"/>
      <c r="D218" s="282" t="s">
        <v>554</v>
      </c>
      <c r="E218" s="3"/>
      <c r="F218" s="283" t="n">
        <v>0</v>
      </c>
      <c r="G218" s="24"/>
      <c r="H218" s="30"/>
    </row>
    <row r="219" s="31" customFormat="true" ht="16.8" hidden="false" customHeight="true" outlineLevel="0" collapsed="false">
      <c r="A219" s="24"/>
      <c r="B219" s="30"/>
      <c r="C219" s="282"/>
      <c r="D219" s="282" t="s">
        <v>555</v>
      </c>
      <c r="E219" s="3"/>
      <c r="F219" s="283" t="n">
        <v>60.22</v>
      </c>
      <c r="G219" s="24"/>
      <c r="H219" s="30"/>
    </row>
    <row r="220" s="31" customFormat="true" ht="16.8" hidden="false" customHeight="true" outlineLevel="0" collapsed="false">
      <c r="A220" s="24"/>
      <c r="B220" s="30"/>
      <c r="C220" s="282"/>
      <c r="D220" s="282" t="s">
        <v>556</v>
      </c>
      <c r="E220" s="3"/>
      <c r="F220" s="283" t="n">
        <v>0</v>
      </c>
      <c r="G220" s="24"/>
      <c r="H220" s="30"/>
    </row>
    <row r="221" s="31" customFormat="true" ht="16.8" hidden="false" customHeight="true" outlineLevel="0" collapsed="false">
      <c r="A221" s="24"/>
      <c r="B221" s="30"/>
      <c r="C221" s="282"/>
      <c r="D221" s="282" t="s">
        <v>557</v>
      </c>
      <c r="E221" s="3"/>
      <c r="F221" s="283" t="n">
        <v>6.557</v>
      </c>
      <c r="G221" s="24"/>
      <c r="H221" s="30"/>
    </row>
    <row r="222" s="31" customFormat="true" ht="16.8" hidden="false" customHeight="true" outlineLevel="0" collapsed="false">
      <c r="A222" s="24"/>
      <c r="B222" s="30"/>
      <c r="C222" s="282"/>
      <c r="D222" s="282" t="s">
        <v>558</v>
      </c>
      <c r="E222" s="3"/>
      <c r="F222" s="283" t="n">
        <v>11.844</v>
      </c>
      <c r="G222" s="24"/>
      <c r="H222" s="30"/>
    </row>
    <row r="223" s="31" customFormat="true" ht="16.8" hidden="false" customHeight="true" outlineLevel="0" collapsed="false">
      <c r="A223" s="24"/>
      <c r="B223" s="30"/>
      <c r="C223" s="282"/>
      <c r="D223" s="282" t="s">
        <v>559</v>
      </c>
      <c r="E223" s="3"/>
      <c r="F223" s="283" t="n">
        <v>41.9</v>
      </c>
      <c r="G223" s="24"/>
      <c r="H223" s="30"/>
    </row>
    <row r="224" s="31" customFormat="true" ht="16.8" hidden="false" customHeight="true" outlineLevel="0" collapsed="false">
      <c r="A224" s="24"/>
      <c r="B224" s="30"/>
      <c r="C224" s="282"/>
      <c r="D224" s="282" t="s">
        <v>560</v>
      </c>
      <c r="E224" s="3"/>
      <c r="F224" s="283" t="n">
        <v>83.1</v>
      </c>
      <c r="G224" s="24"/>
      <c r="H224" s="30"/>
    </row>
    <row r="225" s="31" customFormat="true" ht="16.8" hidden="false" customHeight="true" outlineLevel="0" collapsed="false">
      <c r="A225" s="24"/>
      <c r="B225" s="30"/>
      <c r="C225" s="282"/>
      <c r="D225" s="282" t="s">
        <v>561</v>
      </c>
      <c r="E225" s="3"/>
      <c r="F225" s="283" t="n">
        <v>71.379</v>
      </c>
      <c r="G225" s="24"/>
      <c r="H225" s="30"/>
    </row>
    <row r="226" s="31" customFormat="true" ht="16.8" hidden="false" customHeight="true" outlineLevel="0" collapsed="false">
      <c r="A226" s="24"/>
      <c r="B226" s="30"/>
      <c r="C226" s="282"/>
      <c r="D226" s="282" t="s">
        <v>562</v>
      </c>
      <c r="E226" s="3"/>
      <c r="F226" s="283" t="n">
        <v>81.62</v>
      </c>
      <c r="G226" s="24"/>
      <c r="H226" s="30"/>
    </row>
    <row r="227" s="31" customFormat="true" ht="16.8" hidden="false" customHeight="true" outlineLevel="0" collapsed="false">
      <c r="A227" s="24"/>
      <c r="B227" s="30"/>
      <c r="C227" s="282"/>
      <c r="D227" s="282" t="s">
        <v>563</v>
      </c>
      <c r="E227" s="3"/>
      <c r="F227" s="283" t="n">
        <v>94.86</v>
      </c>
      <c r="G227" s="24"/>
      <c r="H227" s="30"/>
    </row>
    <row r="228" s="31" customFormat="true" ht="16.8" hidden="false" customHeight="true" outlineLevel="0" collapsed="false">
      <c r="A228" s="24"/>
      <c r="B228" s="30"/>
      <c r="C228" s="282"/>
      <c r="D228" s="282" t="s">
        <v>564</v>
      </c>
      <c r="E228" s="3"/>
      <c r="F228" s="283" t="n">
        <v>6.418</v>
      </c>
      <c r="G228" s="24"/>
      <c r="H228" s="30"/>
    </row>
    <row r="229" s="31" customFormat="true" ht="16.8" hidden="false" customHeight="true" outlineLevel="0" collapsed="false">
      <c r="A229" s="24"/>
      <c r="B229" s="30"/>
      <c r="C229" s="282"/>
      <c r="D229" s="282" t="s">
        <v>565</v>
      </c>
      <c r="E229" s="3"/>
      <c r="F229" s="283" t="n">
        <v>2.32</v>
      </c>
      <c r="G229" s="24"/>
      <c r="H229" s="30"/>
    </row>
    <row r="230" s="31" customFormat="true" ht="16.8" hidden="false" customHeight="true" outlineLevel="0" collapsed="false">
      <c r="A230" s="24"/>
      <c r="B230" s="30"/>
      <c r="C230" s="282" t="s">
        <v>110</v>
      </c>
      <c r="D230" s="282" t="s">
        <v>210</v>
      </c>
      <c r="E230" s="3"/>
      <c r="F230" s="283" t="n">
        <v>466.968</v>
      </c>
      <c r="G230" s="24"/>
      <c r="H230" s="30"/>
    </row>
    <row r="231" s="31" customFormat="true" ht="16.8" hidden="false" customHeight="true" outlineLevel="0" collapsed="false">
      <c r="A231" s="24"/>
      <c r="B231" s="30"/>
      <c r="C231" s="284" t="s">
        <v>986</v>
      </c>
      <c r="D231" s="24"/>
      <c r="E231" s="24"/>
      <c r="F231" s="24"/>
      <c r="G231" s="24"/>
      <c r="H231" s="30"/>
    </row>
    <row r="232" s="31" customFormat="true" ht="16.8" hidden="false" customHeight="true" outlineLevel="0" collapsed="false">
      <c r="A232" s="24"/>
      <c r="B232" s="30"/>
      <c r="C232" s="282" t="s">
        <v>236</v>
      </c>
      <c r="D232" s="282" t="s">
        <v>237</v>
      </c>
      <c r="E232" s="3" t="s">
        <v>112</v>
      </c>
      <c r="F232" s="283" t="n">
        <v>466.968</v>
      </c>
      <c r="G232" s="24"/>
      <c r="H232" s="30"/>
    </row>
    <row r="233" s="31" customFormat="true" ht="16.8" hidden="false" customHeight="true" outlineLevel="0" collapsed="false">
      <c r="A233" s="24"/>
      <c r="B233" s="30"/>
      <c r="C233" s="282" t="s">
        <v>248</v>
      </c>
      <c r="D233" s="282" t="s">
        <v>249</v>
      </c>
      <c r="E233" s="3" t="s">
        <v>112</v>
      </c>
      <c r="F233" s="283" t="n">
        <v>466.968</v>
      </c>
      <c r="G233" s="24"/>
      <c r="H233" s="30"/>
    </row>
    <row r="234" s="31" customFormat="true" ht="16.8" hidden="false" customHeight="true" outlineLevel="0" collapsed="false">
      <c r="A234" s="24"/>
      <c r="B234" s="30"/>
      <c r="C234" s="282" t="s">
        <v>341</v>
      </c>
      <c r="D234" s="282" t="s">
        <v>342</v>
      </c>
      <c r="E234" s="3" t="s">
        <v>112</v>
      </c>
      <c r="F234" s="283" t="n">
        <v>466.968</v>
      </c>
      <c r="G234" s="24"/>
      <c r="H234" s="30"/>
    </row>
    <row r="235" s="31" customFormat="true" ht="16.8" hidden="false" customHeight="true" outlineLevel="0" collapsed="false">
      <c r="A235" s="24"/>
      <c r="B235" s="30"/>
      <c r="C235" s="282" t="s">
        <v>433</v>
      </c>
      <c r="D235" s="282" t="s">
        <v>434</v>
      </c>
      <c r="E235" s="3" t="s">
        <v>112</v>
      </c>
      <c r="F235" s="283" t="n">
        <v>233.484</v>
      </c>
      <c r="G235" s="24"/>
      <c r="H235" s="30"/>
    </row>
    <row r="236" s="31" customFormat="true" ht="16.8" hidden="false" customHeight="true" outlineLevel="0" collapsed="false">
      <c r="A236" s="24"/>
      <c r="B236" s="30"/>
      <c r="C236" s="282" t="s">
        <v>470</v>
      </c>
      <c r="D236" s="282" t="s">
        <v>471</v>
      </c>
      <c r="E236" s="3" t="s">
        <v>384</v>
      </c>
      <c r="F236" s="283" t="n">
        <v>568.3</v>
      </c>
      <c r="G236" s="24"/>
      <c r="H236" s="30"/>
    </row>
    <row r="237" s="31" customFormat="true" ht="16.8" hidden="false" customHeight="true" outlineLevel="0" collapsed="false">
      <c r="A237" s="24"/>
      <c r="B237" s="30"/>
      <c r="C237" s="282" t="s">
        <v>477</v>
      </c>
      <c r="D237" s="282" t="s">
        <v>478</v>
      </c>
      <c r="E237" s="3" t="s">
        <v>384</v>
      </c>
      <c r="F237" s="283" t="n">
        <v>568.3</v>
      </c>
      <c r="G237" s="24"/>
      <c r="H237" s="30"/>
    </row>
    <row r="238" s="31" customFormat="true" ht="16.8" hidden="false" customHeight="true" outlineLevel="0" collapsed="false">
      <c r="A238" s="24"/>
      <c r="B238" s="30"/>
      <c r="C238" s="282" t="s">
        <v>484</v>
      </c>
      <c r="D238" s="282" t="s">
        <v>485</v>
      </c>
      <c r="E238" s="3" t="s">
        <v>384</v>
      </c>
      <c r="F238" s="283" t="n">
        <v>568.3</v>
      </c>
      <c r="G238" s="24"/>
      <c r="H238" s="30"/>
    </row>
    <row r="239" s="31" customFormat="true" ht="16.8" hidden="false" customHeight="true" outlineLevel="0" collapsed="false">
      <c r="A239" s="24"/>
      <c r="B239" s="30"/>
      <c r="C239" s="278" t="s">
        <v>118</v>
      </c>
      <c r="D239" s="279" t="s">
        <v>119</v>
      </c>
      <c r="E239" s="280" t="s">
        <v>112</v>
      </c>
      <c r="F239" s="281" t="n">
        <v>268.165</v>
      </c>
      <c r="G239" s="24"/>
      <c r="H239" s="30"/>
    </row>
    <row r="240" s="31" customFormat="true" ht="16.8" hidden="false" customHeight="true" outlineLevel="0" collapsed="false">
      <c r="A240" s="24"/>
      <c r="B240" s="30"/>
      <c r="C240" s="282"/>
      <c r="D240" s="282" t="s">
        <v>241</v>
      </c>
      <c r="E240" s="3"/>
      <c r="F240" s="283" t="n">
        <v>0</v>
      </c>
      <c r="G240" s="24"/>
      <c r="H240" s="30"/>
    </row>
    <row r="241" s="31" customFormat="true" ht="16.8" hidden="false" customHeight="true" outlineLevel="0" collapsed="false">
      <c r="A241" s="24"/>
      <c r="B241" s="30"/>
      <c r="C241" s="282"/>
      <c r="D241" s="282" t="s">
        <v>567</v>
      </c>
      <c r="E241" s="3"/>
      <c r="F241" s="283" t="n">
        <v>1.365</v>
      </c>
      <c r="G241" s="24"/>
      <c r="H241" s="30"/>
    </row>
    <row r="242" s="31" customFormat="true" ht="16.8" hidden="false" customHeight="true" outlineLevel="0" collapsed="false">
      <c r="A242" s="24"/>
      <c r="B242" s="30"/>
      <c r="C242" s="282"/>
      <c r="D242" s="282" t="s">
        <v>568</v>
      </c>
      <c r="E242" s="3"/>
      <c r="F242" s="283" t="n">
        <v>2.639</v>
      </c>
      <c r="G242" s="24"/>
      <c r="H242" s="30"/>
    </row>
    <row r="243" s="31" customFormat="true" ht="16.8" hidden="false" customHeight="true" outlineLevel="0" collapsed="false">
      <c r="A243" s="24"/>
      <c r="B243" s="30"/>
      <c r="C243" s="282"/>
      <c r="D243" s="282" t="s">
        <v>569</v>
      </c>
      <c r="E243" s="3"/>
      <c r="F243" s="283" t="n">
        <v>5.85</v>
      </c>
      <c r="G243" s="24"/>
      <c r="H243" s="30"/>
    </row>
    <row r="244" s="31" customFormat="true" ht="16.8" hidden="false" customHeight="true" outlineLevel="0" collapsed="false">
      <c r="A244" s="24"/>
      <c r="B244" s="30"/>
      <c r="C244" s="282"/>
      <c r="D244" s="282" t="s">
        <v>570</v>
      </c>
      <c r="E244" s="3"/>
      <c r="F244" s="283" t="n">
        <v>18.9</v>
      </c>
      <c r="G244" s="24"/>
      <c r="H244" s="30"/>
    </row>
    <row r="245" s="31" customFormat="true" ht="16.8" hidden="false" customHeight="true" outlineLevel="0" collapsed="false">
      <c r="A245" s="24"/>
      <c r="B245" s="30"/>
      <c r="C245" s="282"/>
      <c r="D245" s="282" t="s">
        <v>571</v>
      </c>
      <c r="E245" s="3"/>
      <c r="F245" s="283" t="n">
        <v>33.372</v>
      </c>
      <c r="G245" s="24"/>
      <c r="H245" s="30"/>
    </row>
    <row r="246" s="31" customFormat="true" ht="16.8" hidden="false" customHeight="true" outlineLevel="0" collapsed="false">
      <c r="A246" s="24"/>
      <c r="B246" s="30"/>
      <c r="C246" s="282"/>
      <c r="D246" s="282" t="s">
        <v>572</v>
      </c>
      <c r="E246" s="3"/>
      <c r="F246" s="283" t="n">
        <v>35.04</v>
      </c>
      <c r="G246" s="24"/>
      <c r="H246" s="30"/>
    </row>
    <row r="247" s="31" customFormat="true" ht="16.8" hidden="false" customHeight="true" outlineLevel="0" collapsed="false">
      <c r="A247" s="24"/>
      <c r="B247" s="30"/>
      <c r="C247" s="282"/>
      <c r="D247" s="282" t="s">
        <v>573</v>
      </c>
      <c r="E247" s="3"/>
      <c r="F247" s="283" t="n">
        <v>62.7</v>
      </c>
      <c r="G247" s="24"/>
      <c r="H247" s="30"/>
    </row>
    <row r="248" s="31" customFormat="true" ht="16.8" hidden="false" customHeight="true" outlineLevel="0" collapsed="false">
      <c r="A248" s="24"/>
      <c r="B248" s="30"/>
      <c r="C248" s="282"/>
      <c r="D248" s="282" t="s">
        <v>574</v>
      </c>
      <c r="E248" s="3"/>
      <c r="F248" s="283" t="n">
        <v>76.181</v>
      </c>
      <c r="G248" s="24"/>
      <c r="H248" s="30"/>
    </row>
    <row r="249" s="31" customFormat="true" ht="16.8" hidden="false" customHeight="true" outlineLevel="0" collapsed="false">
      <c r="A249" s="24"/>
      <c r="B249" s="30"/>
      <c r="C249" s="282"/>
      <c r="D249" s="282" t="s">
        <v>575</v>
      </c>
      <c r="E249" s="3"/>
      <c r="F249" s="283" t="n">
        <v>32.118</v>
      </c>
      <c r="G249" s="24"/>
      <c r="H249" s="30"/>
    </row>
    <row r="250" s="31" customFormat="true" ht="16.8" hidden="false" customHeight="true" outlineLevel="0" collapsed="false">
      <c r="A250" s="24"/>
      <c r="B250" s="30"/>
      <c r="C250" s="282" t="s">
        <v>118</v>
      </c>
      <c r="D250" s="282" t="s">
        <v>210</v>
      </c>
      <c r="E250" s="3"/>
      <c r="F250" s="283" t="n">
        <v>268.165</v>
      </c>
      <c r="G250" s="24"/>
      <c r="H250" s="30"/>
    </row>
    <row r="251" s="31" customFormat="true" ht="16.8" hidden="false" customHeight="true" outlineLevel="0" collapsed="false">
      <c r="A251" s="24"/>
      <c r="B251" s="30"/>
      <c r="C251" s="284" t="s">
        <v>986</v>
      </c>
      <c r="D251" s="24"/>
      <c r="E251" s="24"/>
      <c r="F251" s="24"/>
      <c r="G251" s="24"/>
      <c r="H251" s="30"/>
    </row>
    <row r="252" s="31" customFormat="true" ht="16.8" hidden="false" customHeight="true" outlineLevel="0" collapsed="false">
      <c r="A252" s="24"/>
      <c r="B252" s="30"/>
      <c r="C252" s="282" t="s">
        <v>260</v>
      </c>
      <c r="D252" s="282" t="s">
        <v>261</v>
      </c>
      <c r="E252" s="3" t="s">
        <v>112</v>
      </c>
      <c r="F252" s="283" t="n">
        <v>160.899</v>
      </c>
      <c r="G252" s="24"/>
      <c r="H252" s="30"/>
    </row>
    <row r="253" s="31" customFormat="true" ht="16.8" hidden="false" customHeight="true" outlineLevel="0" collapsed="false">
      <c r="A253" s="24"/>
      <c r="B253" s="30"/>
      <c r="C253" s="282" t="s">
        <v>274</v>
      </c>
      <c r="D253" s="282" t="s">
        <v>275</v>
      </c>
      <c r="E253" s="3" t="s">
        <v>112</v>
      </c>
      <c r="F253" s="283" t="n">
        <v>107.266</v>
      </c>
      <c r="G253" s="24"/>
      <c r="H253" s="30"/>
    </row>
    <row r="254" s="31" customFormat="true" ht="16.8" hidden="false" customHeight="true" outlineLevel="0" collapsed="false">
      <c r="A254" s="24"/>
      <c r="B254" s="30"/>
      <c r="C254" s="282" t="s">
        <v>333</v>
      </c>
      <c r="D254" s="282" t="s">
        <v>334</v>
      </c>
      <c r="E254" s="3" t="s">
        <v>112</v>
      </c>
      <c r="F254" s="283" t="n">
        <v>697.899</v>
      </c>
      <c r="G254" s="24"/>
      <c r="H254" s="30"/>
    </row>
    <row r="255" s="31" customFormat="true" ht="16.8" hidden="false" customHeight="true" outlineLevel="0" collapsed="false">
      <c r="A255" s="24"/>
      <c r="B255" s="30"/>
      <c r="C255" s="282" t="s">
        <v>362</v>
      </c>
      <c r="D255" s="282" t="s">
        <v>363</v>
      </c>
      <c r="E255" s="3" t="s">
        <v>112</v>
      </c>
      <c r="F255" s="283" t="n">
        <v>268.165</v>
      </c>
      <c r="G255" s="24"/>
      <c r="H255" s="30"/>
    </row>
    <row r="256" s="31" customFormat="true" ht="16.8" hidden="false" customHeight="true" outlineLevel="0" collapsed="false">
      <c r="A256" s="24"/>
      <c r="B256" s="30"/>
      <c r="C256" s="278" t="s">
        <v>114</v>
      </c>
      <c r="D256" s="279" t="s">
        <v>115</v>
      </c>
      <c r="E256" s="280" t="s">
        <v>112</v>
      </c>
      <c r="F256" s="281" t="n">
        <v>233.484</v>
      </c>
      <c r="G256" s="24"/>
      <c r="H256" s="30"/>
    </row>
    <row r="257" s="31" customFormat="true" ht="16.8" hidden="false" customHeight="true" outlineLevel="0" collapsed="false">
      <c r="A257" s="24"/>
      <c r="B257" s="30"/>
      <c r="C257" s="282"/>
      <c r="D257" s="282" t="s">
        <v>438</v>
      </c>
      <c r="E257" s="3"/>
      <c r="F257" s="283" t="n">
        <v>233.484</v>
      </c>
      <c r="G257" s="24"/>
      <c r="H257" s="30"/>
    </row>
    <row r="258" s="31" customFormat="true" ht="16.8" hidden="false" customHeight="true" outlineLevel="0" collapsed="false">
      <c r="A258" s="24"/>
      <c r="B258" s="30"/>
      <c r="C258" s="282" t="s">
        <v>114</v>
      </c>
      <c r="D258" s="282" t="s">
        <v>210</v>
      </c>
      <c r="E258" s="3"/>
      <c r="F258" s="283" t="n">
        <v>233.484</v>
      </c>
      <c r="G258" s="24"/>
      <c r="H258" s="30"/>
    </row>
    <row r="259" s="31" customFormat="true" ht="16.8" hidden="false" customHeight="true" outlineLevel="0" collapsed="false">
      <c r="A259" s="24"/>
      <c r="B259" s="30"/>
      <c r="C259" s="284" t="s">
        <v>986</v>
      </c>
      <c r="D259" s="24"/>
      <c r="E259" s="24"/>
      <c r="F259" s="24"/>
      <c r="G259" s="24"/>
      <c r="H259" s="30"/>
    </row>
    <row r="260" s="31" customFormat="true" ht="16.8" hidden="false" customHeight="true" outlineLevel="0" collapsed="false">
      <c r="A260" s="24"/>
      <c r="B260" s="30"/>
      <c r="C260" s="282" t="s">
        <v>433</v>
      </c>
      <c r="D260" s="282" t="s">
        <v>434</v>
      </c>
      <c r="E260" s="3" t="s">
        <v>112</v>
      </c>
      <c r="F260" s="283" t="n">
        <v>233.484</v>
      </c>
      <c r="G260" s="24"/>
      <c r="H260" s="30"/>
    </row>
    <row r="261" s="31" customFormat="true" ht="16.8" hidden="false" customHeight="true" outlineLevel="0" collapsed="false">
      <c r="A261" s="24"/>
      <c r="B261" s="30"/>
      <c r="C261" s="282" t="s">
        <v>415</v>
      </c>
      <c r="D261" s="282" t="s">
        <v>416</v>
      </c>
      <c r="E261" s="3" t="s">
        <v>112</v>
      </c>
      <c r="F261" s="283" t="n">
        <v>439.24</v>
      </c>
      <c r="G261" s="24"/>
      <c r="H261" s="30"/>
    </row>
    <row r="262" s="31" customFormat="true" ht="26.4" hidden="false" customHeight="true" outlineLevel="0" collapsed="false">
      <c r="A262" s="24"/>
      <c r="B262" s="30"/>
      <c r="C262" s="277" t="s">
        <v>89</v>
      </c>
      <c r="D262" s="277" t="s">
        <v>90</v>
      </c>
      <c r="E262" s="24"/>
      <c r="F262" s="24"/>
      <c r="G262" s="24"/>
      <c r="H262" s="30"/>
    </row>
    <row r="263" s="31" customFormat="true" ht="16.8" hidden="false" customHeight="true" outlineLevel="0" collapsed="false">
      <c r="A263" s="24"/>
      <c r="B263" s="30"/>
      <c r="C263" s="278" t="s">
        <v>136</v>
      </c>
      <c r="D263" s="279" t="s">
        <v>137</v>
      </c>
      <c r="E263" s="280" t="s">
        <v>138</v>
      </c>
      <c r="F263" s="281" t="n">
        <v>9</v>
      </c>
      <c r="G263" s="24"/>
      <c r="H263" s="30"/>
    </row>
    <row r="264" s="31" customFormat="true" ht="16.8" hidden="false" customHeight="true" outlineLevel="0" collapsed="false">
      <c r="A264" s="24"/>
      <c r="B264" s="30"/>
      <c r="C264" s="282" t="s">
        <v>136</v>
      </c>
      <c r="D264" s="282" t="s">
        <v>139</v>
      </c>
      <c r="E264" s="3"/>
      <c r="F264" s="283" t="n">
        <v>9</v>
      </c>
      <c r="G264" s="24"/>
      <c r="H264" s="30"/>
    </row>
    <row r="265" s="31" customFormat="true" ht="16.8" hidden="false" customHeight="true" outlineLevel="0" collapsed="false">
      <c r="A265" s="24"/>
      <c r="B265" s="30"/>
      <c r="C265" s="284" t="s">
        <v>986</v>
      </c>
      <c r="D265" s="24"/>
      <c r="E265" s="24"/>
      <c r="F265" s="24"/>
      <c r="G265" s="24"/>
      <c r="H265" s="30"/>
    </row>
    <row r="266" s="31" customFormat="true" ht="16.8" hidden="false" customHeight="true" outlineLevel="0" collapsed="false">
      <c r="A266" s="24"/>
      <c r="B266" s="30"/>
      <c r="C266" s="282" t="s">
        <v>188</v>
      </c>
      <c r="D266" s="282" t="s">
        <v>189</v>
      </c>
      <c r="E266" s="3" t="s">
        <v>138</v>
      </c>
      <c r="F266" s="283" t="n">
        <v>9</v>
      </c>
      <c r="G266" s="24"/>
      <c r="H266" s="30"/>
    </row>
    <row r="267" s="31" customFormat="true" ht="16.8" hidden="false" customHeight="true" outlineLevel="0" collapsed="false">
      <c r="A267" s="24"/>
      <c r="B267" s="30"/>
      <c r="C267" s="282" t="s">
        <v>205</v>
      </c>
      <c r="D267" s="282" t="s">
        <v>206</v>
      </c>
      <c r="E267" s="3" t="s">
        <v>138</v>
      </c>
      <c r="F267" s="283" t="n">
        <v>9</v>
      </c>
      <c r="G267" s="24"/>
      <c r="H267" s="30"/>
    </row>
    <row r="268" s="31" customFormat="true" ht="16.8" hidden="false" customHeight="true" outlineLevel="0" collapsed="false">
      <c r="A268" s="24"/>
      <c r="B268" s="30"/>
      <c r="C268" s="282" t="s">
        <v>281</v>
      </c>
      <c r="D268" s="282" t="s">
        <v>282</v>
      </c>
      <c r="E268" s="3" t="s">
        <v>138</v>
      </c>
      <c r="F268" s="283" t="n">
        <v>9</v>
      </c>
      <c r="G268" s="24"/>
      <c r="H268" s="30"/>
    </row>
    <row r="269" s="31" customFormat="true" ht="16.8" hidden="false" customHeight="true" outlineLevel="0" collapsed="false">
      <c r="A269" s="24"/>
      <c r="B269" s="30"/>
      <c r="C269" s="282" t="s">
        <v>305</v>
      </c>
      <c r="D269" s="282" t="s">
        <v>306</v>
      </c>
      <c r="E269" s="3" t="s">
        <v>138</v>
      </c>
      <c r="F269" s="283" t="n">
        <v>171</v>
      </c>
      <c r="G269" s="24"/>
      <c r="H269" s="30"/>
    </row>
    <row r="270" s="31" customFormat="true" ht="16.8" hidden="false" customHeight="true" outlineLevel="0" collapsed="false">
      <c r="A270" s="24"/>
      <c r="B270" s="30"/>
      <c r="C270" s="282" t="s">
        <v>382</v>
      </c>
      <c r="D270" s="282" t="s">
        <v>383</v>
      </c>
      <c r="E270" s="3" t="s">
        <v>384</v>
      </c>
      <c r="F270" s="283" t="n">
        <v>1.35</v>
      </c>
      <c r="G270" s="24"/>
      <c r="H270" s="30"/>
    </row>
    <row r="271" s="31" customFormat="true" ht="16.8" hidden="false" customHeight="true" outlineLevel="0" collapsed="false">
      <c r="A271" s="24"/>
      <c r="B271" s="30"/>
      <c r="C271" s="278" t="s">
        <v>124</v>
      </c>
      <c r="D271" s="279" t="s">
        <v>125</v>
      </c>
      <c r="E271" s="280" t="s">
        <v>112</v>
      </c>
      <c r="F271" s="281" t="n">
        <v>13.717</v>
      </c>
      <c r="G271" s="24"/>
      <c r="H271" s="30"/>
    </row>
    <row r="272" s="31" customFormat="true" ht="16.8" hidden="false" customHeight="true" outlineLevel="0" collapsed="false">
      <c r="A272" s="24"/>
      <c r="B272" s="30"/>
      <c r="C272" s="282"/>
      <c r="D272" s="282" t="s">
        <v>708</v>
      </c>
      <c r="E272" s="3"/>
      <c r="F272" s="283" t="n">
        <v>0</v>
      </c>
      <c r="G272" s="24"/>
      <c r="H272" s="30"/>
    </row>
    <row r="273" s="31" customFormat="true" ht="16.8" hidden="false" customHeight="true" outlineLevel="0" collapsed="false">
      <c r="A273" s="24"/>
      <c r="B273" s="30"/>
      <c r="C273" s="282"/>
      <c r="D273" s="282" t="s">
        <v>717</v>
      </c>
      <c r="E273" s="3"/>
      <c r="F273" s="283" t="n">
        <v>3.747</v>
      </c>
      <c r="G273" s="24"/>
      <c r="H273" s="30"/>
    </row>
    <row r="274" s="31" customFormat="true" ht="16.8" hidden="false" customHeight="true" outlineLevel="0" collapsed="false">
      <c r="A274" s="24"/>
      <c r="B274" s="30"/>
      <c r="C274" s="282"/>
      <c r="D274" s="282" t="s">
        <v>718</v>
      </c>
      <c r="E274" s="3"/>
      <c r="F274" s="283" t="n">
        <v>4.037</v>
      </c>
      <c r="G274" s="24"/>
      <c r="H274" s="30"/>
    </row>
    <row r="275" s="31" customFormat="true" ht="16.8" hidden="false" customHeight="true" outlineLevel="0" collapsed="false">
      <c r="A275" s="24"/>
      <c r="B275" s="30"/>
      <c r="C275" s="282"/>
      <c r="D275" s="282" t="s">
        <v>719</v>
      </c>
      <c r="E275" s="3"/>
      <c r="F275" s="283" t="n">
        <v>2.918</v>
      </c>
      <c r="G275" s="24"/>
      <c r="H275" s="30"/>
    </row>
    <row r="276" s="31" customFormat="true" ht="16.8" hidden="false" customHeight="true" outlineLevel="0" collapsed="false">
      <c r="A276" s="24"/>
      <c r="B276" s="30"/>
      <c r="C276" s="282"/>
      <c r="D276" s="282" t="s">
        <v>720</v>
      </c>
      <c r="E276" s="3"/>
      <c r="F276" s="283" t="n">
        <v>3.015</v>
      </c>
      <c r="G276" s="24"/>
      <c r="H276" s="30"/>
    </row>
    <row r="277" s="31" customFormat="true" ht="16.8" hidden="false" customHeight="true" outlineLevel="0" collapsed="false">
      <c r="A277" s="24"/>
      <c r="B277" s="30"/>
      <c r="C277" s="282" t="s">
        <v>124</v>
      </c>
      <c r="D277" s="282" t="s">
        <v>210</v>
      </c>
      <c r="E277" s="3"/>
      <c r="F277" s="283" t="n">
        <v>13.717</v>
      </c>
      <c r="G277" s="24"/>
      <c r="H277" s="30"/>
    </row>
    <row r="278" s="31" customFormat="true" ht="16.8" hidden="false" customHeight="true" outlineLevel="0" collapsed="false">
      <c r="A278" s="24"/>
      <c r="B278" s="30"/>
      <c r="C278" s="284" t="s">
        <v>986</v>
      </c>
      <c r="D278" s="24"/>
      <c r="E278" s="24"/>
      <c r="F278" s="24"/>
      <c r="G278" s="24"/>
      <c r="H278" s="30"/>
    </row>
    <row r="279" s="31" customFormat="true" ht="16.8" hidden="false" customHeight="true" outlineLevel="0" collapsed="false">
      <c r="A279" s="24"/>
      <c r="B279" s="30"/>
      <c r="C279" s="282" t="s">
        <v>355</v>
      </c>
      <c r="D279" s="282" t="s">
        <v>356</v>
      </c>
      <c r="E279" s="3" t="s">
        <v>112</v>
      </c>
      <c r="F279" s="283" t="n">
        <v>13.717</v>
      </c>
      <c r="G279" s="24"/>
      <c r="H279" s="30"/>
    </row>
    <row r="280" s="31" customFormat="true" ht="16.8" hidden="false" customHeight="true" outlineLevel="0" collapsed="false">
      <c r="A280" s="24"/>
      <c r="B280" s="30"/>
      <c r="C280" s="282" t="s">
        <v>333</v>
      </c>
      <c r="D280" s="282" t="s">
        <v>334</v>
      </c>
      <c r="E280" s="3" t="s">
        <v>112</v>
      </c>
      <c r="F280" s="283" t="n">
        <v>422.074</v>
      </c>
      <c r="G280" s="24"/>
      <c r="H280" s="30"/>
    </row>
    <row r="281" s="31" customFormat="true" ht="16.8" hidden="false" customHeight="true" outlineLevel="0" collapsed="false">
      <c r="A281" s="24"/>
      <c r="B281" s="30"/>
      <c r="C281" s="282" t="s">
        <v>348</v>
      </c>
      <c r="D281" s="282" t="s">
        <v>349</v>
      </c>
      <c r="E281" s="3" t="s">
        <v>112</v>
      </c>
      <c r="F281" s="283" t="n">
        <v>13.717</v>
      </c>
      <c r="G281" s="24"/>
      <c r="H281" s="30"/>
    </row>
    <row r="282" s="31" customFormat="true" ht="16.8" hidden="false" customHeight="true" outlineLevel="0" collapsed="false">
      <c r="A282" s="24"/>
      <c r="B282" s="30"/>
      <c r="C282" s="278" t="s">
        <v>121</v>
      </c>
      <c r="D282" s="279" t="s">
        <v>122</v>
      </c>
      <c r="E282" s="280" t="s">
        <v>112</v>
      </c>
      <c r="F282" s="281" t="n">
        <v>1</v>
      </c>
      <c r="G282" s="24"/>
      <c r="H282" s="30"/>
    </row>
    <row r="283" s="31" customFormat="true" ht="16.8" hidden="false" customHeight="true" outlineLevel="0" collapsed="false">
      <c r="A283" s="24"/>
      <c r="B283" s="30"/>
      <c r="C283" s="282" t="s">
        <v>121</v>
      </c>
      <c r="D283" s="282" t="s">
        <v>736</v>
      </c>
      <c r="E283" s="3"/>
      <c r="F283" s="283" t="n">
        <v>1</v>
      </c>
      <c r="G283" s="24"/>
      <c r="H283" s="30"/>
    </row>
    <row r="284" s="31" customFormat="true" ht="16.8" hidden="false" customHeight="true" outlineLevel="0" collapsed="false">
      <c r="A284" s="24"/>
      <c r="B284" s="30"/>
      <c r="C284" s="284" t="s">
        <v>986</v>
      </c>
      <c r="D284" s="24"/>
      <c r="E284" s="24"/>
      <c r="F284" s="24"/>
      <c r="G284" s="24"/>
      <c r="H284" s="30"/>
    </row>
    <row r="285" s="31" customFormat="true" ht="16.8" hidden="false" customHeight="true" outlineLevel="0" collapsed="false">
      <c r="A285" s="24"/>
      <c r="B285" s="30"/>
      <c r="C285" s="282" t="s">
        <v>456</v>
      </c>
      <c r="D285" s="282" t="s">
        <v>457</v>
      </c>
      <c r="E285" s="3" t="s">
        <v>112</v>
      </c>
      <c r="F285" s="283" t="n">
        <v>1</v>
      </c>
      <c r="G285" s="24"/>
      <c r="H285" s="30"/>
    </row>
    <row r="286" s="31" customFormat="true" ht="16.8" hidden="false" customHeight="true" outlineLevel="0" collapsed="false">
      <c r="A286" s="24"/>
      <c r="B286" s="30"/>
      <c r="C286" s="282" t="s">
        <v>463</v>
      </c>
      <c r="D286" s="282" t="s">
        <v>464</v>
      </c>
      <c r="E286" s="3" t="s">
        <v>384</v>
      </c>
      <c r="F286" s="283" t="n">
        <v>0.65</v>
      </c>
      <c r="G286" s="24"/>
      <c r="H286" s="30"/>
    </row>
    <row r="287" s="31" customFormat="true" ht="16.8" hidden="false" customHeight="true" outlineLevel="0" collapsed="false">
      <c r="A287" s="24"/>
      <c r="B287" s="30"/>
      <c r="C287" s="278" t="s">
        <v>147</v>
      </c>
      <c r="D287" s="279" t="s">
        <v>148</v>
      </c>
      <c r="E287" s="280" t="s">
        <v>138</v>
      </c>
      <c r="F287" s="281" t="n">
        <v>9</v>
      </c>
      <c r="G287" s="24"/>
      <c r="H287" s="30"/>
    </row>
    <row r="288" s="31" customFormat="true" ht="16.8" hidden="false" customHeight="true" outlineLevel="0" collapsed="false">
      <c r="A288" s="24"/>
      <c r="B288" s="30"/>
      <c r="C288" s="282" t="s">
        <v>147</v>
      </c>
      <c r="D288" s="282" t="s">
        <v>139</v>
      </c>
      <c r="E288" s="3"/>
      <c r="F288" s="283" t="n">
        <v>9</v>
      </c>
      <c r="G288" s="24"/>
      <c r="H288" s="30"/>
    </row>
    <row r="289" s="31" customFormat="true" ht="16.8" hidden="false" customHeight="true" outlineLevel="0" collapsed="false">
      <c r="A289" s="24"/>
      <c r="B289" s="30"/>
      <c r="C289" s="284" t="s">
        <v>986</v>
      </c>
      <c r="D289" s="24"/>
      <c r="E289" s="24"/>
      <c r="F289" s="24"/>
      <c r="G289" s="24"/>
      <c r="H289" s="30"/>
    </row>
    <row r="290" s="31" customFormat="true" ht="16.8" hidden="false" customHeight="true" outlineLevel="0" collapsed="false">
      <c r="A290" s="24"/>
      <c r="B290" s="30"/>
      <c r="C290" s="282" t="s">
        <v>229</v>
      </c>
      <c r="D290" s="282" t="s">
        <v>230</v>
      </c>
      <c r="E290" s="3" t="s">
        <v>138</v>
      </c>
      <c r="F290" s="283" t="n">
        <v>9</v>
      </c>
      <c r="G290" s="24"/>
      <c r="H290" s="30"/>
    </row>
    <row r="291" s="31" customFormat="true" ht="16.8" hidden="false" customHeight="true" outlineLevel="0" collapsed="false">
      <c r="A291" s="24"/>
      <c r="B291" s="30"/>
      <c r="C291" s="282" t="s">
        <v>299</v>
      </c>
      <c r="D291" s="282" t="s">
        <v>300</v>
      </c>
      <c r="E291" s="3" t="s">
        <v>138</v>
      </c>
      <c r="F291" s="283" t="n">
        <v>9</v>
      </c>
      <c r="G291" s="24"/>
      <c r="H291" s="30"/>
    </row>
    <row r="292" s="31" customFormat="true" ht="16.8" hidden="false" customHeight="true" outlineLevel="0" collapsed="false">
      <c r="A292" s="24"/>
      <c r="B292" s="30"/>
      <c r="C292" s="282" t="s">
        <v>326</v>
      </c>
      <c r="D292" s="282" t="s">
        <v>327</v>
      </c>
      <c r="E292" s="3" t="s">
        <v>138</v>
      </c>
      <c r="F292" s="283" t="n">
        <v>171</v>
      </c>
      <c r="G292" s="24"/>
      <c r="H292" s="30"/>
    </row>
    <row r="293" s="31" customFormat="true" ht="16.8" hidden="false" customHeight="true" outlineLevel="0" collapsed="false">
      <c r="A293" s="24"/>
      <c r="B293" s="30"/>
      <c r="C293" s="282" t="s">
        <v>376</v>
      </c>
      <c r="D293" s="282" t="s">
        <v>377</v>
      </c>
      <c r="E293" s="3" t="s">
        <v>138</v>
      </c>
      <c r="F293" s="283" t="n">
        <v>9</v>
      </c>
      <c r="G293" s="24"/>
      <c r="H293" s="30"/>
    </row>
    <row r="294" s="31" customFormat="true" ht="16.8" hidden="false" customHeight="true" outlineLevel="0" collapsed="false">
      <c r="A294" s="24"/>
      <c r="B294" s="30"/>
      <c r="C294" s="282" t="s">
        <v>394</v>
      </c>
      <c r="D294" s="282" t="s">
        <v>395</v>
      </c>
      <c r="E294" s="3" t="s">
        <v>138</v>
      </c>
      <c r="F294" s="283" t="n">
        <v>9</v>
      </c>
      <c r="G294" s="24"/>
      <c r="H294" s="30"/>
    </row>
    <row r="295" s="31" customFormat="true" ht="16.8" hidden="false" customHeight="true" outlineLevel="0" collapsed="false">
      <c r="A295" s="24"/>
      <c r="B295" s="30"/>
      <c r="C295" s="278" t="s">
        <v>110</v>
      </c>
      <c r="D295" s="279" t="s">
        <v>111</v>
      </c>
      <c r="E295" s="280" t="s">
        <v>112</v>
      </c>
      <c r="F295" s="281" t="n">
        <v>0</v>
      </c>
      <c r="G295" s="24"/>
      <c r="H295" s="30"/>
    </row>
    <row r="296" s="31" customFormat="true" ht="16.8" hidden="false" customHeight="true" outlineLevel="0" collapsed="false">
      <c r="A296" s="24"/>
      <c r="B296" s="30"/>
      <c r="C296" s="282"/>
      <c r="D296" s="282" t="s">
        <v>987</v>
      </c>
      <c r="E296" s="3"/>
      <c r="F296" s="283" t="n">
        <v>0</v>
      </c>
      <c r="G296" s="24"/>
      <c r="H296" s="30"/>
    </row>
    <row r="297" s="31" customFormat="true" ht="16.8" hidden="false" customHeight="true" outlineLevel="0" collapsed="false">
      <c r="A297" s="24"/>
      <c r="B297" s="30"/>
      <c r="C297" s="282" t="s">
        <v>110</v>
      </c>
      <c r="D297" s="282" t="s">
        <v>210</v>
      </c>
      <c r="E297" s="3"/>
      <c r="F297" s="283" t="n">
        <v>0</v>
      </c>
      <c r="G297" s="24"/>
      <c r="H297" s="30"/>
    </row>
    <row r="298" s="31" customFormat="true" ht="16.8" hidden="false" customHeight="true" outlineLevel="0" collapsed="false">
      <c r="A298" s="24"/>
      <c r="B298" s="30"/>
      <c r="C298" s="278" t="s">
        <v>118</v>
      </c>
      <c r="D298" s="279" t="s">
        <v>119</v>
      </c>
      <c r="E298" s="280" t="s">
        <v>112</v>
      </c>
      <c r="F298" s="281" t="n">
        <v>408.357</v>
      </c>
      <c r="G298" s="24"/>
      <c r="H298" s="30"/>
    </row>
    <row r="299" s="31" customFormat="true" ht="16.8" hidden="false" customHeight="true" outlineLevel="0" collapsed="false">
      <c r="A299" s="24"/>
      <c r="B299" s="30"/>
      <c r="C299" s="282"/>
      <c r="D299" s="282" t="s">
        <v>708</v>
      </c>
      <c r="E299" s="3"/>
      <c r="F299" s="283" t="n">
        <v>0</v>
      </c>
      <c r="G299" s="24"/>
      <c r="H299" s="30"/>
    </row>
    <row r="300" s="31" customFormat="true" ht="16.8" hidden="false" customHeight="true" outlineLevel="0" collapsed="false">
      <c r="A300" s="24"/>
      <c r="B300" s="30"/>
      <c r="C300" s="282"/>
      <c r="D300" s="282" t="s">
        <v>709</v>
      </c>
      <c r="E300" s="3"/>
      <c r="F300" s="283" t="n">
        <v>71.651</v>
      </c>
      <c r="G300" s="24"/>
      <c r="H300" s="30"/>
    </row>
    <row r="301" s="31" customFormat="true" ht="16.8" hidden="false" customHeight="true" outlineLevel="0" collapsed="false">
      <c r="A301" s="24"/>
      <c r="B301" s="30"/>
      <c r="C301" s="282"/>
      <c r="D301" s="282" t="s">
        <v>710</v>
      </c>
      <c r="E301" s="3"/>
      <c r="F301" s="283" t="n">
        <v>137.358</v>
      </c>
      <c r="G301" s="24"/>
      <c r="H301" s="30"/>
    </row>
    <row r="302" s="31" customFormat="true" ht="16.8" hidden="false" customHeight="true" outlineLevel="0" collapsed="false">
      <c r="A302" s="24"/>
      <c r="B302" s="30"/>
      <c r="C302" s="282"/>
      <c r="D302" s="282" t="s">
        <v>711</v>
      </c>
      <c r="E302" s="3"/>
      <c r="F302" s="283" t="n">
        <v>104.1</v>
      </c>
      <c r="G302" s="24"/>
      <c r="H302" s="30"/>
    </row>
    <row r="303" s="31" customFormat="true" ht="16.8" hidden="false" customHeight="true" outlineLevel="0" collapsed="false">
      <c r="A303" s="24"/>
      <c r="B303" s="30"/>
      <c r="C303" s="282"/>
      <c r="D303" s="282" t="s">
        <v>712</v>
      </c>
      <c r="E303" s="3"/>
      <c r="F303" s="283" t="n">
        <v>95.248</v>
      </c>
      <c r="G303" s="24"/>
      <c r="H303" s="30"/>
    </row>
    <row r="304" s="31" customFormat="true" ht="16.8" hidden="false" customHeight="true" outlineLevel="0" collapsed="false">
      <c r="A304" s="24"/>
      <c r="B304" s="30"/>
      <c r="C304" s="282" t="s">
        <v>118</v>
      </c>
      <c r="D304" s="282" t="s">
        <v>210</v>
      </c>
      <c r="E304" s="3"/>
      <c r="F304" s="283" t="n">
        <v>408.357</v>
      </c>
      <c r="G304" s="24"/>
      <c r="H304" s="30"/>
    </row>
    <row r="305" s="31" customFormat="true" ht="16.8" hidden="false" customHeight="true" outlineLevel="0" collapsed="false">
      <c r="A305" s="24"/>
      <c r="B305" s="30"/>
      <c r="C305" s="284" t="s">
        <v>986</v>
      </c>
      <c r="D305" s="24"/>
      <c r="E305" s="24"/>
      <c r="F305" s="24"/>
      <c r="G305" s="24"/>
      <c r="H305" s="30"/>
    </row>
    <row r="306" s="31" customFormat="true" ht="16.8" hidden="false" customHeight="true" outlineLevel="0" collapsed="false">
      <c r="A306" s="24"/>
      <c r="B306" s="30"/>
      <c r="C306" s="282" t="s">
        <v>260</v>
      </c>
      <c r="D306" s="282" t="s">
        <v>261</v>
      </c>
      <c r="E306" s="3" t="s">
        <v>112</v>
      </c>
      <c r="F306" s="283" t="n">
        <v>245.014</v>
      </c>
      <c r="G306" s="24"/>
      <c r="H306" s="30"/>
    </row>
    <row r="307" s="31" customFormat="true" ht="16.8" hidden="false" customHeight="true" outlineLevel="0" collapsed="false">
      <c r="A307" s="24"/>
      <c r="B307" s="30"/>
      <c r="C307" s="282" t="s">
        <v>274</v>
      </c>
      <c r="D307" s="282" t="s">
        <v>275</v>
      </c>
      <c r="E307" s="3" t="s">
        <v>112</v>
      </c>
      <c r="F307" s="283" t="n">
        <v>163.343</v>
      </c>
      <c r="G307" s="24"/>
      <c r="H307" s="30"/>
    </row>
    <row r="308" s="31" customFormat="true" ht="16.8" hidden="false" customHeight="true" outlineLevel="0" collapsed="false">
      <c r="A308" s="24"/>
      <c r="B308" s="30"/>
      <c r="C308" s="282" t="s">
        <v>333</v>
      </c>
      <c r="D308" s="282" t="s">
        <v>334</v>
      </c>
      <c r="E308" s="3" t="s">
        <v>112</v>
      </c>
      <c r="F308" s="283" t="n">
        <v>422.074</v>
      </c>
      <c r="G308" s="24"/>
      <c r="H308" s="30"/>
    </row>
    <row r="309" s="31" customFormat="true" ht="16.8" hidden="false" customHeight="true" outlineLevel="0" collapsed="false">
      <c r="A309" s="24"/>
      <c r="B309" s="30"/>
      <c r="C309" s="282" t="s">
        <v>362</v>
      </c>
      <c r="D309" s="282" t="s">
        <v>363</v>
      </c>
      <c r="E309" s="3" t="s">
        <v>112</v>
      </c>
      <c r="F309" s="283" t="n">
        <v>408.357</v>
      </c>
      <c r="G309" s="24"/>
      <c r="H309" s="30"/>
    </row>
    <row r="310" s="31" customFormat="true" ht="16.8" hidden="false" customHeight="true" outlineLevel="0" collapsed="false">
      <c r="A310" s="24"/>
      <c r="B310" s="30"/>
      <c r="C310" s="278" t="s">
        <v>114</v>
      </c>
      <c r="D310" s="279" t="s">
        <v>115</v>
      </c>
      <c r="E310" s="280" t="s">
        <v>112</v>
      </c>
      <c r="F310" s="281" t="n">
        <v>0</v>
      </c>
      <c r="G310" s="24"/>
      <c r="H310" s="30"/>
    </row>
    <row r="311" s="31" customFormat="true" ht="16.8" hidden="false" customHeight="true" outlineLevel="0" collapsed="false">
      <c r="A311" s="24"/>
      <c r="B311" s="30"/>
      <c r="C311" s="282"/>
      <c r="D311" s="282" t="s">
        <v>438</v>
      </c>
      <c r="E311" s="3"/>
      <c r="F311" s="283" t="n">
        <v>0</v>
      </c>
      <c r="G311" s="24"/>
      <c r="H311" s="30"/>
    </row>
    <row r="312" s="31" customFormat="true" ht="16.8" hidden="false" customHeight="true" outlineLevel="0" collapsed="false">
      <c r="A312" s="24"/>
      <c r="B312" s="30"/>
      <c r="C312" s="282" t="s">
        <v>114</v>
      </c>
      <c r="D312" s="282" t="s">
        <v>210</v>
      </c>
      <c r="E312" s="3"/>
      <c r="F312" s="283" t="n">
        <v>0</v>
      </c>
      <c r="G312" s="24"/>
      <c r="H312" s="30"/>
    </row>
    <row r="313" s="31" customFormat="true" ht="26.4" hidden="false" customHeight="true" outlineLevel="0" collapsed="false">
      <c r="A313" s="24"/>
      <c r="B313" s="30"/>
      <c r="C313" s="277" t="s">
        <v>92</v>
      </c>
      <c r="D313" s="277" t="s">
        <v>93</v>
      </c>
      <c r="E313" s="24"/>
      <c r="F313" s="24"/>
      <c r="G313" s="24"/>
      <c r="H313" s="30"/>
    </row>
    <row r="314" s="31" customFormat="true" ht="16.8" hidden="false" customHeight="true" outlineLevel="0" collapsed="false">
      <c r="A314" s="24"/>
      <c r="B314" s="30"/>
      <c r="C314" s="278" t="s">
        <v>136</v>
      </c>
      <c r="D314" s="279" t="s">
        <v>137</v>
      </c>
      <c r="E314" s="280" t="s">
        <v>138</v>
      </c>
      <c r="F314" s="281" t="n">
        <v>3</v>
      </c>
      <c r="G314" s="24"/>
      <c r="H314" s="30"/>
    </row>
    <row r="315" s="31" customFormat="true" ht="16.8" hidden="false" customHeight="true" outlineLevel="0" collapsed="false">
      <c r="A315" s="24"/>
      <c r="B315" s="30"/>
      <c r="C315" s="282" t="s">
        <v>136</v>
      </c>
      <c r="D315" s="282" t="s">
        <v>194</v>
      </c>
      <c r="E315" s="3"/>
      <c r="F315" s="283" t="n">
        <v>3</v>
      </c>
      <c r="G315" s="24"/>
      <c r="H315" s="30"/>
    </row>
    <row r="316" s="31" customFormat="true" ht="16.8" hidden="false" customHeight="true" outlineLevel="0" collapsed="false">
      <c r="A316" s="24"/>
      <c r="B316" s="30"/>
      <c r="C316" s="284" t="s">
        <v>986</v>
      </c>
      <c r="D316" s="24"/>
      <c r="E316" s="24"/>
      <c r="F316" s="24"/>
      <c r="G316" s="24"/>
      <c r="H316" s="30"/>
    </row>
    <row r="317" s="31" customFormat="true" ht="16.8" hidden="false" customHeight="true" outlineLevel="0" collapsed="false">
      <c r="A317" s="24"/>
      <c r="B317" s="30"/>
      <c r="C317" s="282" t="s">
        <v>188</v>
      </c>
      <c r="D317" s="282" t="s">
        <v>189</v>
      </c>
      <c r="E317" s="3" t="s">
        <v>138</v>
      </c>
      <c r="F317" s="283" t="n">
        <v>3</v>
      </c>
      <c r="G317" s="24"/>
      <c r="H317" s="30"/>
    </row>
    <row r="318" s="31" customFormat="true" ht="16.8" hidden="false" customHeight="true" outlineLevel="0" collapsed="false">
      <c r="A318" s="24"/>
      <c r="B318" s="30"/>
      <c r="C318" s="282" t="s">
        <v>205</v>
      </c>
      <c r="D318" s="282" t="s">
        <v>206</v>
      </c>
      <c r="E318" s="3" t="s">
        <v>138</v>
      </c>
      <c r="F318" s="283" t="n">
        <v>5</v>
      </c>
      <c r="G318" s="24"/>
      <c r="H318" s="30"/>
    </row>
    <row r="319" s="31" customFormat="true" ht="16.8" hidden="false" customHeight="true" outlineLevel="0" collapsed="false">
      <c r="A319" s="24"/>
      <c r="B319" s="30"/>
      <c r="C319" s="282" t="s">
        <v>281</v>
      </c>
      <c r="D319" s="282" t="s">
        <v>282</v>
      </c>
      <c r="E319" s="3" t="s">
        <v>138</v>
      </c>
      <c r="F319" s="283" t="n">
        <v>5</v>
      </c>
      <c r="G319" s="24"/>
      <c r="H319" s="30"/>
    </row>
    <row r="320" s="31" customFormat="true" ht="16.8" hidden="false" customHeight="true" outlineLevel="0" collapsed="false">
      <c r="A320" s="24"/>
      <c r="B320" s="30"/>
      <c r="C320" s="282" t="s">
        <v>305</v>
      </c>
      <c r="D320" s="282" t="s">
        <v>306</v>
      </c>
      <c r="E320" s="3" t="s">
        <v>138</v>
      </c>
      <c r="F320" s="283" t="n">
        <v>95</v>
      </c>
      <c r="G320" s="24"/>
      <c r="H320" s="30"/>
    </row>
    <row r="321" s="31" customFormat="true" ht="16.8" hidden="false" customHeight="true" outlineLevel="0" collapsed="false">
      <c r="A321" s="24"/>
      <c r="B321" s="30"/>
      <c r="C321" s="282" t="s">
        <v>382</v>
      </c>
      <c r="D321" s="282" t="s">
        <v>383</v>
      </c>
      <c r="E321" s="3" t="s">
        <v>384</v>
      </c>
      <c r="F321" s="283" t="n">
        <v>0.95</v>
      </c>
      <c r="G321" s="24"/>
      <c r="H321" s="30"/>
    </row>
    <row r="322" s="31" customFormat="true" ht="16.8" hidden="false" customHeight="true" outlineLevel="0" collapsed="false">
      <c r="A322" s="24"/>
      <c r="B322" s="30"/>
      <c r="C322" s="278" t="s">
        <v>143</v>
      </c>
      <c r="D322" s="279" t="s">
        <v>144</v>
      </c>
      <c r="E322" s="280" t="s">
        <v>138</v>
      </c>
      <c r="F322" s="281" t="n">
        <v>1</v>
      </c>
      <c r="G322" s="24"/>
      <c r="H322" s="30"/>
    </row>
    <row r="323" s="31" customFormat="true" ht="16.8" hidden="false" customHeight="true" outlineLevel="0" collapsed="false">
      <c r="A323" s="24"/>
      <c r="B323" s="30"/>
      <c r="C323" s="282" t="s">
        <v>143</v>
      </c>
      <c r="D323" s="282" t="s">
        <v>83</v>
      </c>
      <c r="E323" s="3"/>
      <c r="F323" s="283" t="n">
        <v>1</v>
      </c>
      <c r="G323" s="24"/>
      <c r="H323" s="30"/>
    </row>
    <row r="324" s="31" customFormat="true" ht="16.8" hidden="false" customHeight="true" outlineLevel="0" collapsed="false">
      <c r="A324" s="24"/>
      <c r="B324" s="30"/>
      <c r="C324" s="284" t="s">
        <v>986</v>
      </c>
      <c r="D324" s="24"/>
      <c r="E324" s="24"/>
      <c r="F324" s="24"/>
      <c r="G324" s="24"/>
      <c r="H324" s="30"/>
    </row>
    <row r="325" s="31" customFormat="true" ht="16.8" hidden="false" customHeight="true" outlineLevel="0" collapsed="false">
      <c r="A325" s="24"/>
      <c r="B325" s="30"/>
      <c r="C325" s="282" t="s">
        <v>195</v>
      </c>
      <c r="D325" s="282" t="s">
        <v>196</v>
      </c>
      <c r="E325" s="3" t="s">
        <v>138</v>
      </c>
      <c r="F325" s="283" t="n">
        <v>1</v>
      </c>
      <c r="G325" s="24"/>
      <c r="H325" s="30"/>
    </row>
    <row r="326" s="31" customFormat="true" ht="16.8" hidden="false" customHeight="true" outlineLevel="0" collapsed="false">
      <c r="A326" s="24"/>
      <c r="B326" s="30"/>
      <c r="C326" s="282" t="s">
        <v>212</v>
      </c>
      <c r="D326" s="282" t="s">
        <v>213</v>
      </c>
      <c r="E326" s="3" t="s">
        <v>138</v>
      </c>
      <c r="F326" s="283" t="n">
        <v>1</v>
      </c>
      <c r="G326" s="24"/>
      <c r="H326" s="30"/>
    </row>
    <row r="327" s="31" customFormat="true" ht="16.8" hidden="false" customHeight="true" outlineLevel="0" collapsed="false">
      <c r="A327" s="24"/>
      <c r="B327" s="30"/>
      <c r="C327" s="282" t="s">
        <v>287</v>
      </c>
      <c r="D327" s="282" t="s">
        <v>288</v>
      </c>
      <c r="E327" s="3" t="s">
        <v>138</v>
      </c>
      <c r="F327" s="283" t="n">
        <v>1</v>
      </c>
      <c r="G327" s="24"/>
      <c r="H327" s="30"/>
    </row>
    <row r="328" s="31" customFormat="true" ht="16.8" hidden="false" customHeight="true" outlineLevel="0" collapsed="false">
      <c r="A328" s="24"/>
      <c r="B328" s="30"/>
      <c r="C328" s="282" t="s">
        <v>313</v>
      </c>
      <c r="D328" s="282" t="s">
        <v>314</v>
      </c>
      <c r="E328" s="3" t="s">
        <v>138</v>
      </c>
      <c r="F328" s="283" t="n">
        <v>19</v>
      </c>
      <c r="G328" s="24"/>
      <c r="H328" s="30"/>
    </row>
    <row r="329" s="31" customFormat="true" ht="16.8" hidden="false" customHeight="true" outlineLevel="0" collapsed="false">
      <c r="A329" s="24"/>
      <c r="B329" s="30"/>
      <c r="C329" s="282" t="s">
        <v>382</v>
      </c>
      <c r="D329" s="282" t="s">
        <v>383</v>
      </c>
      <c r="E329" s="3" t="s">
        <v>384</v>
      </c>
      <c r="F329" s="283" t="n">
        <v>0.95</v>
      </c>
      <c r="G329" s="24"/>
      <c r="H329" s="30"/>
    </row>
    <row r="330" s="31" customFormat="true" ht="16.8" hidden="false" customHeight="true" outlineLevel="0" collapsed="false">
      <c r="A330" s="24"/>
      <c r="B330" s="30"/>
      <c r="C330" s="278" t="s">
        <v>124</v>
      </c>
      <c r="D330" s="279" t="s">
        <v>125</v>
      </c>
      <c r="E330" s="280" t="s">
        <v>112</v>
      </c>
      <c r="F330" s="281" t="n">
        <v>17.424</v>
      </c>
      <c r="G330" s="24"/>
      <c r="H330" s="30"/>
    </row>
    <row r="331" s="31" customFormat="true" ht="16.8" hidden="false" customHeight="true" outlineLevel="0" collapsed="false">
      <c r="A331" s="24"/>
      <c r="B331" s="30"/>
      <c r="C331" s="282"/>
      <c r="D331" s="282" t="s">
        <v>708</v>
      </c>
      <c r="E331" s="3"/>
      <c r="F331" s="283" t="n">
        <v>0</v>
      </c>
      <c r="G331" s="24"/>
      <c r="H331" s="30"/>
    </row>
    <row r="332" s="31" customFormat="true" ht="16.8" hidden="false" customHeight="true" outlineLevel="0" collapsed="false">
      <c r="A332" s="24"/>
      <c r="B332" s="30"/>
      <c r="C332" s="282"/>
      <c r="D332" s="282" t="s">
        <v>766</v>
      </c>
      <c r="E332" s="3"/>
      <c r="F332" s="283" t="n">
        <v>1.792</v>
      </c>
      <c r="G332" s="24"/>
      <c r="H332" s="30"/>
    </row>
    <row r="333" s="31" customFormat="true" ht="16.8" hidden="false" customHeight="true" outlineLevel="0" collapsed="false">
      <c r="A333" s="24"/>
      <c r="B333" s="30"/>
      <c r="C333" s="282"/>
      <c r="D333" s="282" t="s">
        <v>767</v>
      </c>
      <c r="E333" s="3"/>
      <c r="F333" s="283" t="n">
        <v>5.895</v>
      </c>
      <c r="G333" s="24"/>
      <c r="H333" s="30"/>
    </row>
    <row r="334" s="31" customFormat="true" ht="16.8" hidden="false" customHeight="true" outlineLevel="0" collapsed="false">
      <c r="A334" s="24"/>
      <c r="B334" s="30"/>
      <c r="C334" s="282"/>
      <c r="D334" s="282" t="s">
        <v>768</v>
      </c>
      <c r="E334" s="3"/>
      <c r="F334" s="283" t="n">
        <v>2.925</v>
      </c>
      <c r="G334" s="24"/>
      <c r="H334" s="30"/>
    </row>
    <row r="335" s="31" customFormat="true" ht="16.8" hidden="false" customHeight="true" outlineLevel="0" collapsed="false">
      <c r="A335" s="24"/>
      <c r="B335" s="30"/>
      <c r="C335" s="282"/>
      <c r="D335" s="282" t="s">
        <v>769</v>
      </c>
      <c r="E335" s="3"/>
      <c r="F335" s="283" t="n">
        <v>2.925</v>
      </c>
      <c r="G335" s="24"/>
      <c r="H335" s="30"/>
    </row>
    <row r="336" s="31" customFormat="true" ht="16.8" hidden="false" customHeight="true" outlineLevel="0" collapsed="false">
      <c r="A336" s="24"/>
      <c r="B336" s="30"/>
      <c r="C336" s="282"/>
      <c r="D336" s="282" t="s">
        <v>770</v>
      </c>
      <c r="E336" s="3"/>
      <c r="F336" s="283" t="n">
        <v>0.975</v>
      </c>
      <c r="G336" s="24"/>
      <c r="H336" s="30"/>
    </row>
    <row r="337" s="31" customFormat="true" ht="16.8" hidden="false" customHeight="true" outlineLevel="0" collapsed="false">
      <c r="A337" s="24"/>
      <c r="B337" s="30"/>
      <c r="C337" s="282"/>
      <c r="D337" s="282" t="s">
        <v>771</v>
      </c>
      <c r="E337" s="3"/>
      <c r="F337" s="283" t="n">
        <v>2.912</v>
      </c>
      <c r="G337" s="24"/>
      <c r="H337" s="30"/>
    </row>
    <row r="338" s="31" customFormat="true" ht="16.8" hidden="false" customHeight="true" outlineLevel="0" collapsed="false">
      <c r="A338" s="24"/>
      <c r="B338" s="30"/>
      <c r="C338" s="282" t="s">
        <v>124</v>
      </c>
      <c r="D338" s="282" t="s">
        <v>210</v>
      </c>
      <c r="E338" s="3"/>
      <c r="F338" s="283" t="n">
        <v>17.424</v>
      </c>
      <c r="G338" s="24"/>
      <c r="H338" s="30"/>
    </row>
    <row r="339" s="31" customFormat="true" ht="16.8" hidden="false" customHeight="true" outlineLevel="0" collapsed="false">
      <c r="A339" s="24"/>
      <c r="B339" s="30"/>
      <c r="C339" s="284" t="s">
        <v>986</v>
      </c>
      <c r="D339" s="24"/>
      <c r="E339" s="24"/>
      <c r="F339" s="24"/>
      <c r="G339" s="24"/>
      <c r="H339" s="30"/>
    </row>
    <row r="340" s="31" customFormat="true" ht="16.8" hidden="false" customHeight="true" outlineLevel="0" collapsed="false">
      <c r="A340" s="24"/>
      <c r="B340" s="30"/>
      <c r="C340" s="282" t="s">
        <v>355</v>
      </c>
      <c r="D340" s="282" t="s">
        <v>356</v>
      </c>
      <c r="E340" s="3" t="s">
        <v>112</v>
      </c>
      <c r="F340" s="283" t="n">
        <v>17.424</v>
      </c>
      <c r="G340" s="24"/>
      <c r="H340" s="30"/>
    </row>
    <row r="341" s="31" customFormat="true" ht="16.8" hidden="false" customHeight="true" outlineLevel="0" collapsed="false">
      <c r="A341" s="24"/>
      <c r="B341" s="30"/>
      <c r="C341" s="282" t="s">
        <v>333</v>
      </c>
      <c r="D341" s="282" t="s">
        <v>334</v>
      </c>
      <c r="E341" s="3" t="s">
        <v>112</v>
      </c>
      <c r="F341" s="283" t="n">
        <v>403.097</v>
      </c>
      <c r="G341" s="24"/>
      <c r="H341" s="30"/>
    </row>
    <row r="342" s="31" customFormat="true" ht="16.8" hidden="false" customHeight="true" outlineLevel="0" collapsed="false">
      <c r="A342" s="24"/>
      <c r="B342" s="30"/>
      <c r="C342" s="282" t="s">
        <v>348</v>
      </c>
      <c r="D342" s="282" t="s">
        <v>349</v>
      </c>
      <c r="E342" s="3" t="s">
        <v>112</v>
      </c>
      <c r="F342" s="283" t="n">
        <v>17.424</v>
      </c>
      <c r="G342" s="24"/>
      <c r="H342" s="30"/>
    </row>
    <row r="343" s="31" customFormat="true" ht="16.8" hidden="false" customHeight="true" outlineLevel="0" collapsed="false">
      <c r="A343" s="24"/>
      <c r="B343" s="30"/>
      <c r="C343" s="278" t="s">
        <v>132</v>
      </c>
      <c r="D343" s="279" t="s">
        <v>133</v>
      </c>
      <c r="E343" s="280" t="s">
        <v>129</v>
      </c>
      <c r="F343" s="281" t="n">
        <v>50</v>
      </c>
      <c r="G343" s="24"/>
      <c r="H343" s="30"/>
    </row>
    <row r="344" s="31" customFormat="true" ht="16.8" hidden="false" customHeight="true" outlineLevel="0" collapsed="false">
      <c r="A344" s="24"/>
      <c r="B344" s="30"/>
      <c r="C344" s="278" t="s">
        <v>121</v>
      </c>
      <c r="D344" s="279" t="s">
        <v>122</v>
      </c>
      <c r="E344" s="280" t="s">
        <v>112</v>
      </c>
      <c r="F344" s="281" t="n">
        <v>1.5</v>
      </c>
      <c r="G344" s="24"/>
      <c r="H344" s="30"/>
    </row>
    <row r="345" s="31" customFormat="true" ht="16.8" hidden="false" customHeight="true" outlineLevel="0" collapsed="false">
      <c r="A345" s="24"/>
      <c r="B345" s="30"/>
      <c r="C345" s="282" t="s">
        <v>121</v>
      </c>
      <c r="D345" s="282" t="s">
        <v>459</v>
      </c>
      <c r="E345" s="3"/>
      <c r="F345" s="283" t="n">
        <v>1.5</v>
      </c>
      <c r="G345" s="24"/>
      <c r="H345" s="30"/>
    </row>
    <row r="346" s="31" customFormat="true" ht="16.8" hidden="false" customHeight="true" outlineLevel="0" collapsed="false">
      <c r="A346" s="24"/>
      <c r="B346" s="30"/>
      <c r="C346" s="284" t="s">
        <v>986</v>
      </c>
      <c r="D346" s="24"/>
      <c r="E346" s="24"/>
      <c r="F346" s="24"/>
      <c r="G346" s="24"/>
      <c r="H346" s="30"/>
    </row>
    <row r="347" s="31" customFormat="true" ht="16.8" hidden="false" customHeight="true" outlineLevel="0" collapsed="false">
      <c r="A347" s="24"/>
      <c r="B347" s="30"/>
      <c r="C347" s="282" t="s">
        <v>456</v>
      </c>
      <c r="D347" s="282" t="s">
        <v>457</v>
      </c>
      <c r="E347" s="3" t="s">
        <v>112</v>
      </c>
      <c r="F347" s="283" t="n">
        <v>1.5</v>
      </c>
      <c r="G347" s="24"/>
      <c r="H347" s="30"/>
    </row>
    <row r="348" s="31" customFormat="true" ht="16.8" hidden="false" customHeight="true" outlineLevel="0" collapsed="false">
      <c r="A348" s="24"/>
      <c r="B348" s="30"/>
      <c r="C348" s="282" t="s">
        <v>463</v>
      </c>
      <c r="D348" s="282" t="s">
        <v>464</v>
      </c>
      <c r="E348" s="3" t="s">
        <v>384</v>
      </c>
      <c r="F348" s="283" t="n">
        <v>0.975</v>
      </c>
      <c r="G348" s="24"/>
      <c r="H348" s="30"/>
    </row>
    <row r="349" s="31" customFormat="true" ht="16.8" hidden="false" customHeight="true" outlineLevel="0" collapsed="false">
      <c r="A349" s="24"/>
      <c r="B349" s="30"/>
      <c r="C349" s="278" t="s">
        <v>140</v>
      </c>
      <c r="D349" s="279" t="s">
        <v>141</v>
      </c>
      <c r="E349" s="280" t="s">
        <v>138</v>
      </c>
      <c r="F349" s="281" t="n">
        <v>2</v>
      </c>
      <c r="G349" s="24"/>
      <c r="H349" s="30"/>
    </row>
    <row r="350" s="31" customFormat="true" ht="16.8" hidden="false" customHeight="true" outlineLevel="0" collapsed="false">
      <c r="A350" s="24"/>
      <c r="B350" s="30"/>
      <c r="C350" s="282" t="s">
        <v>140</v>
      </c>
      <c r="D350" s="282" t="s">
        <v>85</v>
      </c>
      <c r="E350" s="3"/>
      <c r="F350" s="283" t="n">
        <v>2</v>
      </c>
      <c r="G350" s="24"/>
      <c r="H350" s="30"/>
    </row>
    <row r="351" s="31" customFormat="true" ht="16.8" hidden="false" customHeight="true" outlineLevel="0" collapsed="false">
      <c r="A351" s="24"/>
      <c r="B351" s="30"/>
      <c r="C351" s="284" t="s">
        <v>986</v>
      </c>
      <c r="D351" s="24"/>
      <c r="E351" s="24"/>
      <c r="F351" s="24"/>
      <c r="G351" s="24"/>
      <c r="H351" s="30"/>
    </row>
    <row r="352" s="31" customFormat="true" ht="16.8" hidden="false" customHeight="true" outlineLevel="0" collapsed="false">
      <c r="A352" s="24"/>
      <c r="B352" s="30"/>
      <c r="C352" s="282" t="s">
        <v>200</v>
      </c>
      <c r="D352" s="282" t="s">
        <v>522</v>
      </c>
      <c r="E352" s="3" t="s">
        <v>138</v>
      </c>
      <c r="F352" s="283" t="n">
        <v>2</v>
      </c>
      <c r="G352" s="24"/>
      <c r="H352" s="30"/>
    </row>
    <row r="353" s="31" customFormat="true" ht="16.8" hidden="false" customHeight="true" outlineLevel="0" collapsed="false">
      <c r="A353" s="24"/>
      <c r="B353" s="30"/>
      <c r="C353" s="282" t="s">
        <v>205</v>
      </c>
      <c r="D353" s="282" t="s">
        <v>206</v>
      </c>
      <c r="E353" s="3" t="s">
        <v>138</v>
      </c>
      <c r="F353" s="283" t="n">
        <v>5</v>
      </c>
      <c r="G353" s="24"/>
      <c r="H353" s="30"/>
    </row>
    <row r="354" s="31" customFormat="true" ht="16.8" hidden="false" customHeight="true" outlineLevel="0" collapsed="false">
      <c r="A354" s="24"/>
      <c r="B354" s="30"/>
      <c r="C354" s="282" t="s">
        <v>281</v>
      </c>
      <c r="D354" s="282" t="s">
        <v>282</v>
      </c>
      <c r="E354" s="3" t="s">
        <v>138</v>
      </c>
      <c r="F354" s="283" t="n">
        <v>5</v>
      </c>
      <c r="G354" s="24"/>
      <c r="H354" s="30"/>
    </row>
    <row r="355" s="31" customFormat="true" ht="16.8" hidden="false" customHeight="true" outlineLevel="0" collapsed="false">
      <c r="A355" s="24"/>
      <c r="B355" s="30"/>
      <c r="C355" s="282" t="s">
        <v>305</v>
      </c>
      <c r="D355" s="282" t="s">
        <v>306</v>
      </c>
      <c r="E355" s="3" t="s">
        <v>138</v>
      </c>
      <c r="F355" s="283" t="n">
        <v>95</v>
      </c>
      <c r="G355" s="24"/>
      <c r="H355" s="30"/>
    </row>
    <row r="356" s="31" customFormat="true" ht="16.8" hidden="false" customHeight="true" outlineLevel="0" collapsed="false">
      <c r="A356" s="24"/>
      <c r="B356" s="30"/>
      <c r="C356" s="282" t="s">
        <v>382</v>
      </c>
      <c r="D356" s="282" t="s">
        <v>383</v>
      </c>
      <c r="E356" s="3" t="s">
        <v>384</v>
      </c>
      <c r="F356" s="283" t="n">
        <v>0.95</v>
      </c>
      <c r="G356" s="24"/>
      <c r="H356" s="30"/>
    </row>
    <row r="357" s="31" customFormat="true" ht="16.8" hidden="false" customHeight="true" outlineLevel="0" collapsed="false">
      <c r="A357" s="24"/>
      <c r="B357" s="30"/>
      <c r="C357" s="278" t="s">
        <v>145</v>
      </c>
      <c r="D357" s="279" t="s">
        <v>146</v>
      </c>
      <c r="E357" s="280" t="s">
        <v>138</v>
      </c>
      <c r="F357" s="281" t="n">
        <v>3</v>
      </c>
      <c r="G357" s="24"/>
      <c r="H357" s="30"/>
    </row>
    <row r="358" s="31" customFormat="true" ht="16.8" hidden="false" customHeight="true" outlineLevel="0" collapsed="false">
      <c r="A358" s="24"/>
      <c r="B358" s="30"/>
      <c r="C358" s="282" t="s">
        <v>145</v>
      </c>
      <c r="D358" s="282" t="s">
        <v>194</v>
      </c>
      <c r="E358" s="3"/>
      <c r="F358" s="283" t="n">
        <v>3</v>
      </c>
      <c r="G358" s="24"/>
      <c r="H358" s="30"/>
    </row>
    <row r="359" s="31" customFormat="true" ht="16.8" hidden="false" customHeight="true" outlineLevel="0" collapsed="false">
      <c r="A359" s="24"/>
      <c r="B359" s="30"/>
      <c r="C359" s="278" t="s">
        <v>147</v>
      </c>
      <c r="D359" s="279" t="s">
        <v>148</v>
      </c>
      <c r="E359" s="280" t="s">
        <v>138</v>
      </c>
      <c r="F359" s="281" t="n">
        <v>4</v>
      </c>
      <c r="G359" s="24"/>
      <c r="H359" s="30"/>
    </row>
    <row r="360" s="31" customFormat="true" ht="16.8" hidden="false" customHeight="true" outlineLevel="0" collapsed="false">
      <c r="A360" s="24"/>
      <c r="B360" s="30"/>
      <c r="C360" s="282" t="s">
        <v>147</v>
      </c>
      <c r="D360" s="282" t="s">
        <v>149</v>
      </c>
      <c r="E360" s="3"/>
      <c r="F360" s="283" t="n">
        <v>4</v>
      </c>
      <c r="G360" s="24"/>
      <c r="H360" s="30"/>
    </row>
    <row r="361" s="31" customFormat="true" ht="16.8" hidden="false" customHeight="true" outlineLevel="0" collapsed="false">
      <c r="A361" s="24"/>
      <c r="B361" s="30"/>
      <c r="C361" s="284" t="s">
        <v>986</v>
      </c>
      <c r="D361" s="24"/>
      <c r="E361" s="24"/>
      <c r="F361" s="24"/>
      <c r="G361" s="24"/>
      <c r="H361" s="30"/>
    </row>
    <row r="362" s="31" customFormat="true" ht="16.8" hidden="false" customHeight="true" outlineLevel="0" collapsed="false">
      <c r="A362" s="24"/>
      <c r="B362" s="30"/>
      <c r="C362" s="282" t="s">
        <v>229</v>
      </c>
      <c r="D362" s="282" t="s">
        <v>230</v>
      </c>
      <c r="E362" s="3" t="s">
        <v>138</v>
      </c>
      <c r="F362" s="283" t="n">
        <v>4</v>
      </c>
      <c r="G362" s="24"/>
      <c r="H362" s="30"/>
    </row>
    <row r="363" s="31" customFormat="true" ht="16.8" hidden="false" customHeight="true" outlineLevel="0" collapsed="false">
      <c r="A363" s="24"/>
      <c r="B363" s="30"/>
      <c r="C363" s="282" t="s">
        <v>299</v>
      </c>
      <c r="D363" s="282" t="s">
        <v>300</v>
      </c>
      <c r="E363" s="3" t="s">
        <v>138</v>
      </c>
      <c r="F363" s="283" t="n">
        <v>4</v>
      </c>
      <c r="G363" s="24"/>
      <c r="H363" s="30"/>
    </row>
    <row r="364" s="31" customFormat="true" ht="16.8" hidden="false" customHeight="true" outlineLevel="0" collapsed="false">
      <c r="A364" s="24"/>
      <c r="B364" s="30"/>
      <c r="C364" s="282" t="s">
        <v>326</v>
      </c>
      <c r="D364" s="282" t="s">
        <v>327</v>
      </c>
      <c r="E364" s="3" t="s">
        <v>138</v>
      </c>
      <c r="F364" s="283" t="n">
        <v>76</v>
      </c>
      <c r="G364" s="24"/>
      <c r="H364" s="30"/>
    </row>
    <row r="365" s="31" customFormat="true" ht="16.8" hidden="false" customHeight="true" outlineLevel="0" collapsed="false">
      <c r="A365" s="24"/>
      <c r="B365" s="30"/>
      <c r="C365" s="282" t="s">
        <v>376</v>
      </c>
      <c r="D365" s="282" t="s">
        <v>377</v>
      </c>
      <c r="E365" s="3" t="s">
        <v>138</v>
      </c>
      <c r="F365" s="283" t="n">
        <v>4</v>
      </c>
      <c r="G365" s="24"/>
      <c r="H365" s="30"/>
    </row>
    <row r="366" s="31" customFormat="true" ht="16.8" hidden="false" customHeight="true" outlineLevel="0" collapsed="false">
      <c r="A366" s="24"/>
      <c r="B366" s="30"/>
      <c r="C366" s="282" t="s">
        <v>394</v>
      </c>
      <c r="D366" s="282" t="s">
        <v>395</v>
      </c>
      <c r="E366" s="3" t="s">
        <v>138</v>
      </c>
      <c r="F366" s="283" t="n">
        <v>4</v>
      </c>
      <c r="G366" s="24"/>
      <c r="H366" s="30"/>
    </row>
    <row r="367" s="31" customFormat="true" ht="16.8" hidden="false" customHeight="true" outlineLevel="0" collapsed="false">
      <c r="A367" s="24"/>
      <c r="B367" s="30"/>
      <c r="C367" s="278" t="s">
        <v>110</v>
      </c>
      <c r="D367" s="279" t="s">
        <v>111</v>
      </c>
      <c r="E367" s="280" t="s">
        <v>112</v>
      </c>
      <c r="F367" s="281" t="n">
        <v>41.475</v>
      </c>
      <c r="G367" s="24"/>
      <c r="H367" s="30"/>
    </row>
    <row r="368" s="31" customFormat="true" ht="16.8" hidden="false" customHeight="true" outlineLevel="0" collapsed="false">
      <c r="A368" s="24"/>
      <c r="B368" s="30"/>
      <c r="C368" s="282"/>
      <c r="D368" s="282" t="s">
        <v>708</v>
      </c>
      <c r="E368" s="3"/>
      <c r="F368" s="283" t="n">
        <v>0</v>
      </c>
      <c r="G368" s="24"/>
      <c r="H368" s="30"/>
    </row>
    <row r="369" s="31" customFormat="true" ht="16.8" hidden="false" customHeight="true" outlineLevel="0" collapsed="false">
      <c r="A369" s="24"/>
      <c r="B369" s="30"/>
      <c r="C369" s="282"/>
      <c r="D369" s="282" t="s">
        <v>749</v>
      </c>
      <c r="E369" s="3"/>
      <c r="F369" s="283" t="n">
        <v>0</v>
      </c>
      <c r="G369" s="24"/>
      <c r="H369" s="30"/>
    </row>
    <row r="370" s="31" customFormat="true" ht="16.8" hidden="false" customHeight="true" outlineLevel="0" collapsed="false">
      <c r="A370" s="24"/>
      <c r="B370" s="30"/>
      <c r="C370" s="282"/>
      <c r="D370" s="282" t="s">
        <v>750</v>
      </c>
      <c r="E370" s="3"/>
      <c r="F370" s="283" t="n">
        <v>41.475</v>
      </c>
      <c r="G370" s="24"/>
      <c r="H370" s="30"/>
    </row>
    <row r="371" s="31" customFormat="true" ht="16.8" hidden="false" customHeight="true" outlineLevel="0" collapsed="false">
      <c r="A371" s="24"/>
      <c r="B371" s="30"/>
      <c r="C371" s="282" t="s">
        <v>110</v>
      </c>
      <c r="D371" s="282" t="s">
        <v>210</v>
      </c>
      <c r="E371" s="3"/>
      <c r="F371" s="283" t="n">
        <v>41.475</v>
      </c>
      <c r="G371" s="24"/>
      <c r="H371" s="30"/>
    </row>
    <row r="372" s="31" customFormat="true" ht="16.8" hidden="false" customHeight="true" outlineLevel="0" collapsed="false">
      <c r="A372" s="24"/>
      <c r="B372" s="30"/>
      <c r="C372" s="284" t="s">
        <v>986</v>
      </c>
      <c r="D372" s="24"/>
      <c r="E372" s="24"/>
      <c r="F372" s="24"/>
      <c r="G372" s="24"/>
      <c r="H372" s="30"/>
    </row>
    <row r="373" s="31" customFormat="true" ht="16.8" hidden="false" customHeight="true" outlineLevel="0" collapsed="false">
      <c r="A373" s="24"/>
      <c r="B373" s="30"/>
      <c r="C373" s="282" t="s">
        <v>236</v>
      </c>
      <c r="D373" s="282" t="s">
        <v>237</v>
      </c>
      <c r="E373" s="3" t="s">
        <v>112</v>
      </c>
      <c r="F373" s="283" t="n">
        <v>41.475</v>
      </c>
      <c r="G373" s="24"/>
      <c r="H373" s="30"/>
    </row>
    <row r="374" s="31" customFormat="true" ht="16.8" hidden="false" customHeight="true" outlineLevel="0" collapsed="false">
      <c r="A374" s="24"/>
      <c r="B374" s="30"/>
      <c r="C374" s="282" t="s">
        <v>248</v>
      </c>
      <c r="D374" s="282" t="s">
        <v>249</v>
      </c>
      <c r="E374" s="3" t="s">
        <v>112</v>
      </c>
      <c r="F374" s="283" t="n">
        <v>41.475</v>
      </c>
      <c r="G374" s="24"/>
      <c r="H374" s="30"/>
    </row>
    <row r="375" s="31" customFormat="true" ht="16.8" hidden="false" customHeight="true" outlineLevel="0" collapsed="false">
      <c r="A375" s="24"/>
      <c r="B375" s="30"/>
      <c r="C375" s="282" t="s">
        <v>260</v>
      </c>
      <c r="D375" s="282" t="s">
        <v>261</v>
      </c>
      <c r="E375" s="3" t="s">
        <v>112</v>
      </c>
      <c r="F375" s="283" t="n">
        <v>231.404</v>
      </c>
      <c r="G375" s="24"/>
      <c r="H375" s="30"/>
    </row>
    <row r="376" s="31" customFormat="true" ht="16.8" hidden="false" customHeight="true" outlineLevel="0" collapsed="false">
      <c r="A376" s="24"/>
      <c r="B376" s="30"/>
      <c r="C376" s="282" t="s">
        <v>341</v>
      </c>
      <c r="D376" s="282" t="s">
        <v>342</v>
      </c>
      <c r="E376" s="3" t="s">
        <v>112</v>
      </c>
      <c r="F376" s="283" t="n">
        <v>41.475</v>
      </c>
      <c r="G376" s="24"/>
      <c r="H376" s="30"/>
    </row>
    <row r="377" s="31" customFormat="true" ht="16.8" hidden="false" customHeight="true" outlineLevel="0" collapsed="false">
      <c r="A377" s="24"/>
      <c r="B377" s="30"/>
      <c r="C377" s="282" t="s">
        <v>433</v>
      </c>
      <c r="D377" s="282" t="s">
        <v>434</v>
      </c>
      <c r="E377" s="3" t="s">
        <v>112</v>
      </c>
      <c r="F377" s="283" t="n">
        <v>20.738</v>
      </c>
      <c r="G377" s="24"/>
      <c r="H377" s="30"/>
    </row>
    <row r="378" s="31" customFormat="true" ht="16.8" hidden="false" customHeight="true" outlineLevel="0" collapsed="false">
      <c r="A378" s="24"/>
      <c r="B378" s="30"/>
      <c r="C378" s="282" t="s">
        <v>470</v>
      </c>
      <c r="D378" s="282" t="s">
        <v>471</v>
      </c>
      <c r="E378" s="3" t="s">
        <v>384</v>
      </c>
      <c r="F378" s="283" t="n">
        <v>50.475</v>
      </c>
      <c r="G378" s="24"/>
      <c r="H378" s="30"/>
    </row>
    <row r="379" s="31" customFormat="true" ht="16.8" hidden="false" customHeight="true" outlineLevel="0" collapsed="false">
      <c r="A379" s="24"/>
      <c r="B379" s="30"/>
      <c r="C379" s="282" t="s">
        <v>477</v>
      </c>
      <c r="D379" s="282" t="s">
        <v>478</v>
      </c>
      <c r="E379" s="3" t="s">
        <v>384</v>
      </c>
      <c r="F379" s="283" t="n">
        <v>50.475</v>
      </c>
      <c r="G379" s="24"/>
      <c r="H379" s="30"/>
    </row>
    <row r="380" s="31" customFormat="true" ht="16.8" hidden="false" customHeight="true" outlineLevel="0" collapsed="false">
      <c r="A380" s="24"/>
      <c r="B380" s="30"/>
      <c r="C380" s="282" t="s">
        <v>484</v>
      </c>
      <c r="D380" s="282" t="s">
        <v>485</v>
      </c>
      <c r="E380" s="3" t="s">
        <v>384</v>
      </c>
      <c r="F380" s="283" t="n">
        <v>50.475</v>
      </c>
      <c r="G380" s="24"/>
      <c r="H380" s="30"/>
    </row>
    <row r="381" s="31" customFormat="true" ht="16.8" hidden="false" customHeight="true" outlineLevel="0" collapsed="false">
      <c r="A381" s="24"/>
      <c r="B381" s="30"/>
      <c r="C381" s="278" t="s">
        <v>118</v>
      </c>
      <c r="D381" s="279" t="s">
        <v>119</v>
      </c>
      <c r="E381" s="280" t="s">
        <v>112</v>
      </c>
      <c r="F381" s="281" t="n">
        <v>385.673</v>
      </c>
      <c r="G381" s="24"/>
      <c r="H381" s="30"/>
    </row>
    <row r="382" s="31" customFormat="true" ht="16.8" hidden="false" customHeight="true" outlineLevel="0" collapsed="false">
      <c r="A382" s="24"/>
      <c r="B382" s="30"/>
      <c r="C382" s="282"/>
      <c r="D382" s="282" t="s">
        <v>708</v>
      </c>
      <c r="E382" s="3"/>
      <c r="F382" s="283" t="n">
        <v>0</v>
      </c>
      <c r="G382" s="24"/>
      <c r="H382" s="30"/>
    </row>
    <row r="383" s="31" customFormat="true" ht="16.8" hidden="false" customHeight="true" outlineLevel="0" collapsed="false">
      <c r="A383" s="24"/>
      <c r="B383" s="30"/>
      <c r="C383" s="282"/>
      <c r="D383" s="282" t="s">
        <v>751</v>
      </c>
      <c r="E383" s="3"/>
      <c r="F383" s="283" t="n">
        <v>49.111</v>
      </c>
      <c r="G383" s="24"/>
      <c r="H383" s="30"/>
    </row>
    <row r="384" s="31" customFormat="true" ht="16.8" hidden="false" customHeight="true" outlineLevel="0" collapsed="false">
      <c r="A384" s="24"/>
      <c r="B384" s="30"/>
      <c r="C384" s="282"/>
      <c r="D384" s="282" t="s">
        <v>752</v>
      </c>
      <c r="E384" s="3"/>
      <c r="F384" s="283" t="n">
        <v>147.3</v>
      </c>
      <c r="G384" s="24"/>
      <c r="H384" s="30"/>
    </row>
    <row r="385" s="31" customFormat="true" ht="16.8" hidden="false" customHeight="true" outlineLevel="0" collapsed="false">
      <c r="A385" s="24"/>
      <c r="B385" s="30"/>
      <c r="C385" s="282"/>
      <c r="D385" s="282" t="s">
        <v>753</v>
      </c>
      <c r="E385" s="3"/>
      <c r="F385" s="283" t="n">
        <v>73.65</v>
      </c>
      <c r="G385" s="24"/>
      <c r="H385" s="30"/>
    </row>
    <row r="386" s="31" customFormat="true" ht="16.8" hidden="false" customHeight="true" outlineLevel="0" collapsed="false">
      <c r="A386" s="24"/>
      <c r="B386" s="30"/>
      <c r="C386" s="282"/>
      <c r="D386" s="282" t="s">
        <v>754</v>
      </c>
      <c r="E386" s="3"/>
      <c r="F386" s="283" t="n">
        <v>77.625</v>
      </c>
      <c r="G386" s="24"/>
      <c r="H386" s="30"/>
    </row>
    <row r="387" s="31" customFormat="true" ht="16.8" hidden="false" customHeight="true" outlineLevel="0" collapsed="false">
      <c r="A387" s="24"/>
      <c r="B387" s="30"/>
      <c r="C387" s="282"/>
      <c r="D387" s="282" t="s">
        <v>755</v>
      </c>
      <c r="E387" s="3"/>
      <c r="F387" s="283" t="n">
        <v>26.15</v>
      </c>
      <c r="G387" s="24"/>
      <c r="H387" s="30"/>
    </row>
    <row r="388" s="31" customFormat="true" ht="16.8" hidden="false" customHeight="true" outlineLevel="0" collapsed="false">
      <c r="A388" s="24"/>
      <c r="B388" s="30"/>
      <c r="C388" s="282"/>
      <c r="D388" s="282" t="s">
        <v>756</v>
      </c>
      <c r="E388" s="3"/>
      <c r="F388" s="283" t="n">
        <v>53.312</v>
      </c>
      <c r="G388" s="24"/>
      <c r="H388" s="30"/>
    </row>
    <row r="389" s="31" customFormat="true" ht="16.8" hidden="false" customHeight="true" outlineLevel="0" collapsed="false">
      <c r="A389" s="24"/>
      <c r="B389" s="30"/>
      <c r="C389" s="282"/>
      <c r="D389" s="282" t="s">
        <v>757</v>
      </c>
      <c r="E389" s="3"/>
      <c r="F389" s="283" t="n">
        <v>-41.475</v>
      </c>
      <c r="G389" s="24"/>
      <c r="H389" s="30"/>
    </row>
    <row r="390" s="31" customFormat="true" ht="16.8" hidden="false" customHeight="true" outlineLevel="0" collapsed="false">
      <c r="A390" s="24"/>
      <c r="B390" s="30"/>
      <c r="C390" s="282" t="s">
        <v>118</v>
      </c>
      <c r="D390" s="282" t="s">
        <v>210</v>
      </c>
      <c r="E390" s="3"/>
      <c r="F390" s="283" t="n">
        <v>385.673</v>
      </c>
      <c r="G390" s="24"/>
      <c r="H390" s="30"/>
    </row>
    <row r="391" s="31" customFormat="true" ht="16.8" hidden="false" customHeight="true" outlineLevel="0" collapsed="false">
      <c r="A391" s="24"/>
      <c r="B391" s="30"/>
      <c r="C391" s="284" t="s">
        <v>986</v>
      </c>
      <c r="D391" s="24"/>
      <c r="E391" s="24"/>
      <c r="F391" s="24"/>
      <c r="G391" s="24"/>
      <c r="H391" s="30"/>
    </row>
    <row r="392" s="31" customFormat="true" ht="16.8" hidden="false" customHeight="true" outlineLevel="0" collapsed="false">
      <c r="A392" s="24"/>
      <c r="B392" s="30"/>
      <c r="C392" s="282" t="s">
        <v>260</v>
      </c>
      <c r="D392" s="282" t="s">
        <v>261</v>
      </c>
      <c r="E392" s="3" t="s">
        <v>112</v>
      </c>
      <c r="F392" s="283" t="n">
        <v>231.404</v>
      </c>
      <c r="G392" s="24"/>
      <c r="H392" s="30"/>
    </row>
    <row r="393" s="31" customFormat="true" ht="16.8" hidden="false" customHeight="true" outlineLevel="0" collapsed="false">
      <c r="A393" s="24"/>
      <c r="B393" s="30"/>
      <c r="C393" s="282" t="s">
        <v>274</v>
      </c>
      <c r="D393" s="282" t="s">
        <v>275</v>
      </c>
      <c r="E393" s="3" t="s">
        <v>112</v>
      </c>
      <c r="F393" s="283" t="n">
        <v>154.269</v>
      </c>
      <c r="G393" s="24"/>
      <c r="H393" s="30"/>
    </row>
    <row r="394" s="31" customFormat="true" ht="16.8" hidden="false" customHeight="true" outlineLevel="0" collapsed="false">
      <c r="A394" s="24"/>
      <c r="B394" s="30"/>
      <c r="C394" s="282" t="s">
        <v>333</v>
      </c>
      <c r="D394" s="282" t="s">
        <v>334</v>
      </c>
      <c r="E394" s="3" t="s">
        <v>112</v>
      </c>
      <c r="F394" s="283" t="n">
        <v>403.097</v>
      </c>
      <c r="G394" s="24"/>
      <c r="H394" s="30"/>
    </row>
    <row r="395" s="31" customFormat="true" ht="16.8" hidden="false" customHeight="true" outlineLevel="0" collapsed="false">
      <c r="A395" s="24"/>
      <c r="B395" s="30"/>
      <c r="C395" s="282" t="s">
        <v>362</v>
      </c>
      <c r="D395" s="282" t="s">
        <v>363</v>
      </c>
      <c r="E395" s="3" t="s">
        <v>112</v>
      </c>
      <c r="F395" s="283" t="n">
        <v>385.673</v>
      </c>
      <c r="G395" s="24"/>
      <c r="H395" s="30"/>
    </row>
    <row r="396" s="31" customFormat="true" ht="16.8" hidden="false" customHeight="true" outlineLevel="0" collapsed="false">
      <c r="A396" s="24"/>
      <c r="B396" s="30"/>
      <c r="C396" s="278" t="s">
        <v>114</v>
      </c>
      <c r="D396" s="279" t="s">
        <v>115</v>
      </c>
      <c r="E396" s="280" t="s">
        <v>112</v>
      </c>
      <c r="F396" s="281" t="n">
        <v>20.738</v>
      </c>
      <c r="G396" s="24"/>
      <c r="H396" s="30"/>
    </row>
    <row r="397" s="31" customFormat="true" ht="16.8" hidden="false" customHeight="true" outlineLevel="0" collapsed="false">
      <c r="A397" s="24"/>
      <c r="B397" s="30"/>
      <c r="C397" s="282"/>
      <c r="D397" s="282" t="s">
        <v>438</v>
      </c>
      <c r="E397" s="3"/>
      <c r="F397" s="283" t="n">
        <v>20.738</v>
      </c>
      <c r="G397" s="24"/>
      <c r="H397" s="30"/>
    </row>
    <row r="398" s="31" customFormat="true" ht="16.8" hidden="false" customHeight="true" outlineLevel="0" collapsed="false">
      <c r="A398" s="24"/>
      <c r="B398" s="30"/>
      <c r="C398" s="282" t="s">
        <v>114</v>
      </c>
      <c r="D398" s="282" t="s">
        <v>210</v>
      </c>
      <c r="E398" s="3"/>
      <c r="F398" s="283" t="n">
        <v>20.738</v>
      </c>
      <c r="G398" s="24"/>
      <c r="H398" s="30"/>
    </row>
    <row r="399" s="31" customFormat="true" ht="16.8" hidden="false" customHeight="true" outlineLevel="0" collapsed="false">
      <c r="A399" s="24"/>
      <c r="B399" s="30"/>
      <c r="C399" s="284" t="s">
        <v>986</v>
      </c>
      <c r="D399" s="24"/>
      <c r="E399" s="24"/>
      <c r="F399" s="24"/>
      <c r="G399" s="24"/>
      <c r="H399" s="30"/>
    </row>
    <row r="400" s="31" customFormat="true" ht="16.8" hidden="false" customHeight="true" outlineLevel="0" collapsed="false">
      <c r="A400" s="24"/>
      <c r="B400" s="30"/>
      <c r="C400" s="282" t="s">
        <v>433</v>
      </c>
      <c r="D400" s="282" t="s">
        <v>434</v>
      </c>
      <c r="E400" s="3" t="s">
        <v>112</v>
      </c>
      <c r="F400" s="283" t="n">
        <v>20.738</v>
      </c>
      <c r="G400" s="24"/>
      <c r="H400" s="30"/>
    </row>
    <row r="401" s="31" customFormat="true" ht="16.8" hidden="false" customHeight="true" outlineLevel="0" collapsed="false">
      <c r="A401" s="24"/>
      <c r="B401" s="30"/>
      <c r="C401" s="282" t="s">
        <v>415</v>
      </c>
      <c r="D401" s="282" t="s">
        <v>416</v>
      </c>
      <c r="E401" s="3" t="s">
        <v>112</v>
      </c>
      <c r="F401" s="283" t="n">
        <v>345.627</v>
      </c>
      <c r="G401" s="24"/>
      <c r="H401" s="30"/>
    </row>
    <row r="402" s="31" customFormat="true" ht="26.4" hidden="false" customHeight="true" outlineLevel="0" collapsed="false">
      <c r="A402" s="24"/>
      <c r="B402" s="30"/>
      <c r="C402" s="277" t="s">
        <v>95</v>
      </c>
      <c r="D402" s="277" t="s">
        <v>96</v>
      </c>
      <c r="E402" s="24"/>
      <c r="F402" s="24"/>
      <c r="G402" s="24"/>
      <c r="H402" s="30"/>
    </row>
    <row r="403" s="31" customFormat="true" ht="16.8" hidden="false" customHeight="true" outlineLevel="0" collapsed="false">
      <c r="A403" s="24"/>
      <c r="B403" s="30"/>
      <c r="C403" s="278" t="s">
        <v>136</v>
      </c>
      <c r="D403" s="279" t="s">
        <v>137</v>
      </c>
      <c r="E403" s="280" t="s">
        <v>138</v>
      </c>
      <c r="F403" s="281" t="n">
        <v>1</v>
      </c>
      <c r="G403" s="24"/>
      <c r="H403" s="30"/>
    </row>
    <row r="404" s="31" customFormat="true" ht="16.8" hidden="false" customHeight="true" outlineLevel="0" collapsed="false">
      <c r="A404" s="24"/>
      <c r="B404" s="30"/>
      <c r="C404" s="282" t="s">
        <v>136</v>
      </c>
      <c r="D404" s="282" t="s">
        <v>83</v>
      </c>
      <c r="E404" s="3"/>
      <c r="F404" s="283" t="n">
        <v>1</v>
      </c>
      <c r="G404" s="24"/>
      <c r="H404" s="30"/>
    </row>
    <row r="405" s="31" customFormat="true" ht="16.8" hidden="false" customHeight="true" outlineLevel="0" collapsed="false">
      <c r="A405" s="24"/>
      <c r="B405" s="30"/>
      <c r="C405" s="278" t="s">
        <v>143</v>
      </c>
      <c r="D405" s="279" t="s">
        <v>144</v>
      </c>
      <c r="E405" s="280" t="s">
        <v>138</v>
      </c>
      <c r="F405" s="281" t="n">
        <v>1</v>
      </c>
      <c r="G405" s="24"/>
      <c r="H405" s="30"/>
    </row>
    <row r="406" s="31" customFormat="true" ht="16.8" hidden="false" customHeight="true" outlineLevel="0" collapsed="false">
      <c r="A406" s="24"/>
      <c r="B406" s="30"/>
      <c r="C406" s="282" t="s">
        <v>143</v>
      </c>
      <c r="D406" s="282" t="s">
        <v>83</v>
      </c>
      <c r="E406" s="3"/>
      <c r="F406" s="283" t="n">
        <v>1</v>
      </c>
      <c r="G406" s="24"/>
      <c r="H406" s="30"/>
    </row>
    <row r="407" s="31" customFormat="true" ht="16.8" hidden="false" customHeight="true" outlineLevel="0" collapsed="false">
      <c r="A407" s="24"/>
      <c r="B407" s="30"/>
      <c r="C407" s="284" t="s">
        <v>986</v>
      </c>
      <c r="D407" s="24"/>
      <c r="E407" s="24"/>
      <c r="F407" s="24"/>
      <c r="G407" s="24"/>
      <c r="H407" s="30"/>
    </row>
    <row r="408" s="31" customFormat="true" ht="16.8" hidden="false" customHeight="true" outlineLevel="0" collapsed="false">
      <c r="A408" s="24"/>
      <c r="B408" s="30"/>
      <c r="C408" s="282" t="s">
        <v>195</v>
      </c>
      <c r="D408" s="282" t="s">
        <v>196</v>
      </c>
      <c r="E408" s="3" t="s">
        <v>138</v>
      </c>
      <c r="F408" s="283" t="n">
        <v>1</v>
      </c>
      <c r="G408" s="24"/>
      <c r="H408" s="30"/>
    </row>
    <row r="409" s="31" customFormat="true" ht="16.8" hidden="false" customHeight="true" outlineLevel="0" collapsed="false">
      <c r="A409" s="24"/>
      <c r="B409" s="30"/>
      <c r="C409" s="282" t="s">
        <v>212</v>
      </c>
      <c r="D409" s="282" t="s">
        <v>213</v>
      </c>
      <c r="E409" s="3" t="s">
        <v>138</v>
      </c>
      <c r="F409" s="283" t="n">
        <v>1</v>
      </c>
      <c r="G409" s="24"/>
      <c r="H409" s="30"/>
    </row>
    <row r="410" s="31" customFormat="true" ht="16.8" hidden="false" customHeight="true" outlineLevel="0" collapsed="false">
      <c r="A410" s="24"/>
      <c r="B410" s="30"/>
      <c r="C410" s="282" t="s">
        <v>287</v>
      </c>
      <c r="D410" s="282" t="s">
        <v>288</v>
      </c>
      <c r="E410" s="3" t="s">
        <v>138</v>
      </c>
      <c r="F410" s="283" t="n">
        <v>1</v>
      </c>
      <c r="G410" s="24"/>
      <c r="H410" s="30"/>
    </row>
    <row r="411" s="31" customFormat="true" ht="16.8" hidden="false" customHeight="true" outlineLevel="0" collapsed="false">
      <c r="A411" s="24"/>
      <c r="B411" s="30"/>
      <c r="C411" s="282" t="s">
        <v>313</v>
      </c>
      <c r="D411" s="282" t="s">
        <v>314</v>
      </c>
      <c r="E411" s="3" t="s">
        <v>138</v>
      </c>
      <c r="F411" s="283" t="n">
        <v>19</v>
      </c>
      <c r="G411" s="24"/>
      <c r="H411" s="30"/>
    </row>
    <row r="412" s="31" customFormat="true" ht="16.8" hidden="false" customHeight="true" outlineLevel="0" collapsed="false">
      <c r="A412" s="24"/>
      <c r="B412" s="30"/>
      <c r="C412" s="282" t="s">
        <v>382</v>
      </c>
      <c r="D412" s="282" t="s">
        <v>383</v>
      </c>
      <c r="E412" s="3" t="s">
        <v>384</v>
      </c>
      <c r="F412" s="283" t="n">
        <v>0.2</v>
      </c>
      <c r="G412" s="24"/>
      <c r="H412" s="30"/>
    </row>
    <row r="413" s="31" customFormat="true" ht="16.8" hidden="false" customHeight="true" outlineLevel="0" collapsed="false">
      <c r="A413" s="24"/>
      <c r="B413" s="30"/>
      <c r="C413" s="278" t="s">
        <v>124</v>
      </c>
      <c r="D413" s="279" t="s">
        <v>125</v>
      </c>
      <c r="E413" s="280" t="s">
        <v>112</v>
      </c>
      <c r="F413" s="281" t="n">
        <v>20.076</v>
      </c>
      <c r="G413" s="24"/>
      <c r="H413" s="30"/>
    </row>
    <row r="414" s="31" customFormat="true" ht="16.8" hidden="false" customHeight="true" outlineLevel="0" collapsed="false">
      <c r="A414" s="24"/>
      <c r="B414" s="30"/>
      <c r="C414" s="282"/>
      <c r="D414" s="282" t="s">
        <v>801</v>
      </c>
      <c r="E414" s="3"/>
      <c r="F414" s="283" t="n">
        <v>0</v>
      </c>
      <c r="G414" s="24"/>
      <c r="H414" s="30"/>
    </row>
    <row r="415" s="31" customFormat="true" ht="16.8" hidden="false" customHeight="true" outlineLevel="0" collapsed="false">
      <c r="A415" s="24"/>
      <c r="B415" s="30"/>
      <c r="C415" s="282"/>
      <c r="D415" s="282" t="s">
        <v>823</v>
      </c>
      <c r="E415" s="3"/>
      <c r="F415" s="283" t="n">
        <v>20.076</v>
      </c>
      <c r="G415" s="24"/>
      <c r="H415" s="30"/>
    </row>
    <row r="416" s="31" customFormat="true" ht="16.8" hidden="false" customHeight="true" outlineLevel="0" collapsed="false">
      <c r="A416" s="24"/>
      <c r="B416" s="30"/>
      <c r="C416" s="282" t="s">
        <v>124</v>
      </c>
      <c r="D416" s="282" t="s">
        <v>210</v>
      </c>
      <c r="E416" s="3"/>
      <c r="F416" s="283" t="n">
        <v>20.076</v>
      </c>
      <c r="G416" s="24"/>
      <c r="H416" s="30"/>
    </row>
    <row r="417" s="31" customFormat="true" ht="16.8" hidden="false" customHeight="true" outlineLevel="0" collapsed="false">
      <c r="A417" s="24"/>
      <c r="B417" s="30"/>
      <c r="C417" s="284" t="s">
        <v>986</v>
      </c>
      <c r="D417" s="24"/>
      <c r="E417" s="24"/>
      <c r="F417" s="24"/>
      <c r="G417" s="24"/>
      <c r="H417" s="30"/>
    </row>
    <row r="418" s="31" customFormat="true" ht="16.8" hidden="false" customHeight="true" outlineLevel="0" collapsed="false">
      <c r="A418" s="24"/>
      <c r="B418" s="30"/>
      <c r="C418" s="282" t="s">
        <v>355</v>
      </c>
      <c r="D418" s="282" t="s">
        <v>356</v>
      </c>
      <c r="E418" s="3" t="s">
        <v>112</v>
      </c>
      <c r="F418" s="283" t="n">
        <v>20.076</v>
      </c>
      <c r="G418" s="24"/>
      <c r="H418" s="30"/>
    </row>
    <row r="419" s="31" customFormat="true" ht="16.8" hidden="false" customHeight="true" outlineLevel="0" collapsed="false">
      <c r="A419" s="24"/>
      <c r="B419" s="30"/>
      <c r="C419" s="282" t="s">
        <v>333</v>
      </c>
      <c r="D419" s="282" t="s">
        <v>334</v>
      </c>
      <c r="E419" s="3" t="s">
        <v>112</v>
      </c>
      <c r="F419" s="283" t="n">
        <v>1333.363</v>
      </c>
      <c r="G419" s="24"/>
      <c r="H419" s="30"/>
    </row>
    <row r="420" s="31" customFormat="true" ht="16.8" hidden="false" customHeight="true" outlineLevel="0" collapsed="false">
      <c r="A420" s="24"/>
      <c r="B420" s="30"/>
      <c r="C420" s="282" t="s">
        <v>348</v>
      </c>
      <c r="D420" s="282" t="s">
        <v>349</v>
      </c>
      <c r="E420" s="3" t="s">
        <v>112</v>
      </c>
      <c r="F420" s="283" t="n">
        <v>20.076</v>
      </c>
      <c r="G420" s="24"/>
      <c r="H420" s="30"/>
    </row>
    <row r="421" s="31" customFormat="true" ht="16.8" hidden="false" customHeight="true" outlineLevel="0" collapsed="false">
      <c r="A421" s="24"/>
      <c r="B421" s="30"/>
      <c r="C421" s="278" t="s">
        <v>988</v>
      </c>
      <c r="D421" s="279" t="s">
        <v>989</v>
      </c>
      <c r="E421" s="280" t="s">
        <v>112</v>
      </c>
      <c r="F421" s="281" t="n">
        <v>465</v>
      </c>
      <c r="G421" s="24"/>
      <c r="H421" s="30"/>
    </row>
    <row r="422" s="31" customFormat="true" ht="16.8" hidden="false" customHeight="true" outlineLevel="0" collapsed="false">
      <c r="A422" s="24"/>
      <c r="B422" s="30"/>
      <c r="C422" s="282"/>
      <c r="D422" s="282" t="s">
        <v>990</v>
      </c>
      <c r="E422" s="3"/>
      <c r="F422" s="283" t="n">
        <v>465</v>
      </c>
      <c r="G422" s="24"/>
      <c r="H422" s="30"/>
    </row>
    <row r="423" s="31" customFormat="true" ht="16.8" hidden="false" customHeight="true" outlineLevel="0" collapsed="false">
      <c r="A423" s="24"/>
      <c r="B423" s="30"/>
      <c r="C423" s="282" t="s">
        <v>988</v>
      </c>
      <c r="D423" s="282" t="s">
        <v>210</v>
      </c>
      <c r="E423" s="3"/>
      <c r="F423" s="283" t="n">
        <v>465</v>
      </c>
      <c r="G423" s="24"/>
      <c r="H423" s="30"/>
    </row>
    <row r="424" s="31" customFormat="true" ht="16.8" hidden="false" customHeight="true" outlineLevel="0" collapsed="false">
      <c r="A424" s="24"/>
      <c r="B424" s="30"/>
      <c r="C424" s="278" t="s">
        <v>121</v>
      </c>
      <c r="D424" s="279" t="s">
        <v>122</v>
      </c>
      <c r="E424" s="280" t="s">
        <v>112</v>
      </c>
      <c r="F424" s="281" t="n">
        <v>5</v>
      </c>
      <c r="G424" s="24"/>
      <c r="H424" s="30"/>
    </row>
    <row r="425" s="31" customFormat="true" ht="16.8" hidden="false" customHeight="true" outlineLevel="0" collapsed="false">
      <c r="A425" s="24"/>
      <c r="B425" s="30"/>
      <c r="C425" s="282" t="s">
        <v>121</v>
      </c>
      <c r="D425" s="282" t="s">
        <v>850</v>
      </c>
      <c r="E425" s="3"/>
      <c r="F425" s="283" t="n">
        <v>5</v>
      </c>
      <c r="G425" s="24"/>
      <c r="H425" s="30"/>
    </row>
    <row r="426" s="31" customFormat="true" ht="16.8" hidden="false" customHeight="true" outlineLevel="0" collapsed="false">
      <c r="A426" s="24"/>
      <c r="B426" s="30"/>
      <c r="C426" s="284" t="s">
        <v>986</v>
      </c>
      <c r="D426" s="24"/>
      <c r="E426" s="24"/>
      <c r="F426" s="24"/>
      <c r="G426" s="24"/>
      <c r="H426" s="30"/>
    </row>
    <row r="427" s="31" customFormat="true" ht="16.8" hidden="false" customHeight="true" outlineLevel="0" collapsed="false">
      <c r="A427" s="24"/>
      <c r="B427" s="30"/>
      <c r="C427" s="282" t="s">
        <v>456</v>
      </c>
      <c r="D427" s="282" t="s">
        <v>457</v>
      </c>
      <c r="E427" s="3" t="s">
        <v>112</v>
      </c>
      <c r="F427" s="283" t="n">
        <v>5</v>
      </c>
      <c r="G427" s="24"/>
      <c r="H427" s="30"/>
    </row>
    <row r="428" s="31" customFormat="true" ht="16.8" hidden="false" customHeight="true" outlineLevel="0" collapsed="false">
      <c r="A428" s="24"/>
      <c r="B428" s="30"/>
      <c r="C428" s="282" t="s">
        <v>463</v>
      </c>
      <c r="D428" s="282" t="s">
        <v>464</v>
      </c>
      <c r="E428" s="3" t="s">
        <v>384</v>
      </c>
      <c r="F428" s="283" t="n">
        <v>3.25</v>
      </c>
      <c r="G428" s="24"/>
      <c r="H428" s="30"/>
    </row>
    <row r="429" s="31" customFormat="true" ht="16.8" hidden="false" customHeight="true" outlineLevel="0" collapsed="false">
      <c r="A429" s="24"/>
      <c r="B429" s="30"/>
      <c r="C429" s="278" t="s">
        <v>140</v>
      </c>
      <c r="D429" s="279" t="s">
        <v>141</v>
      </c>
      <c r="E429" s="280" t="s">
        <v>138</v>
      </c>
      <c r="F429" s="281" t="n">
        <v>2</v>
      </c>
      <c r="G429" s="24"/>
      <c r="H429" s="30"/>
    </row>
    <row r="430" s="31" customFormat="true" ht="16.8" hidden="false" customHeight="true" outlineLevel="0" collapsed="false">
      <c r="A430" s="24"/>
      <c r="B430" s="30"/>
      <c r="C430" s="282" t="s">
        <v>140</v>
      </c>
      <c r="D430" s="282" t="s">
        <v>85</v>
      </c>
      <c r="E430" s="3"/>
      <c r="F430" s="283" t="n">
        <v>2</v>
      </c>
      <c r="G430" s="24"/>
      <c r="H430" s="30"/>
    </row>
    <row r="431" s="31" customFormat="true" ht="16.8" hidden="false" customHeight="true" outlineLevel="0" collapsed="false">
      <c r="A431" s="24"/>
      <c r="B431" s="30"/>
      <c r="C431" s="278" t="s">
        <v>145</v>
      </c>
      <c r="D431" s="279" t="s">
        <v>146</v>
      </c>
      <c r="E431" s="280" t="s">
        <v>138</v>
      </c>
      <c r="F431" s="281" t="n">
        <v>3</v>
      </c>
      <c r="G431" s="24"/>
      <c r="H431" s="30"/>
    </row>
    <row r="432" s="31" customFormat="true" ht="16.8" hidden="false" customHeight="true" outlineLevel="0" collapsed="false">
      <c r="A432" s="24"/>
      <c r="B432" s="30"/>
      <c r="C432" s="282" t="s">
        <v>145</v>
      </c>
      <c r="D432" s="282" t="s">
        <v>194</v>
      </c>
      <c r="E432" s="3"/>
      <c r="F432" s="283" t="n">
        <v>3</v>
      </c>
      <c r="G432" s="24"/>
      <c r="H432" s="30"/>
    </row>
    <row r="433" s="31" customFormat="true" ht="16.8" hidden="false" customHeight="true" outlineLevel="0" collapsed="false">
      <c r="A433" s="24"/>
      <c r="B433" s="30"/>
      <c r="C433" s="278" t="s">
        <v>147</v>
      </c>
      <c r="D433" s="279" t="s">
        <v>148</v>
      </c>
      <c r="E433" s="280" t="s">
        <v>138</v>
      </c>
      <c r="F433" s="281" t="n">
        <v>3</v>
      </c>
      <c r="G433" s="24"/>
      <c r="H433" s="30"/>
    </row>
    <row r="434" s="31" customFormat="true" ht="16.8" hidden="false" customHeight="true" outlineLevel="0" collapsed="false">
      <c r="A434" s="24"/>
      <c r="B434" s="30"/>
      <c r="C434" s="282" t="s">
        <v>147</v>
      </c>
      <c r="D434" s="282" t="s">
        <v>194</v>
      </c>
      <c r="E434" s="3"/>
      <c r="F434" s="283" t="n">
        <v>3</v>
      </c>
      <c r="G434" s="24"/>
      <c r="H434" s="30"/>
    </row>
    <row r="435" s="31" customFormat="true" ht="16.8" hidden="false" customHeight="true" outlineLevel="0" collapsed="false">
      <c r="A435" s="24"/>
      <c r="B435" s="30"/>
      <c r="C435" s="284" t="s">
        <v>986</v>
      </c>
      <c r="D435" s="24"/>
      <c r="E435" s="24"/>
      <c r="F435" s="24"/>
      <c r="G435" s="24"/>
      <c r="H435" s="30"/>
    </row>
    <row r="436" s="31" customFormat="true" ht="16.8" hidden="false" customHeight="true" outlineLevel="0" collapsed="false">
      <c r="A436" s="24"/>
      <c r="B436" s="30"/>
      <c r="C436" s="282" t="s">
        <v>229</v>
      </c>
      <c r="D436" s="282" t="s">
        <v>230</v>
      </c>
      <c r="E436" s="3" t="s">
        <v>138</v>
      </c>
      <c r="F436" s="283" t="n">
        <v>3</v>
      </c>
      <c r="G436" s="24"/>
      <c r="H436" s="30"/>
    </row>
    <row r="437" s="31" customFormat="true" ht="16.8" hidden="false" customHeight="true" outlineLevel="0" collapsed="false">
      <c r="A437" s="24"/>
      <c r="B437" s="30"/>
      <c r="C437" s="282" t="s">
        <v>299</v>
      </c>
      <c r="D437" s="282" t="s">
        <v>300</v>
      </c>
      <c r="E437" s="3" t="s">
        <v>138</v>
      </c>
      <c r="F437" s="283" t="n">
        <v>3</v>
      </c>
      <c r="G437" s="24"/>
      <c r="H437" s="30"/>
    </row>
    <row r="438" s="31" customFormat="true" ht="16.8" hidden="false" customHeight="true" outlineLevel="0" collapsed="false">
      <c r="A438" s="24"/>
      <c r="B438" s="30"/>
      <c r="C438" s="282" t="s">
        <v>326</v>
      </c>
      <c r="D438" s="282" t="s">
        <v>327</v>
      </c>
      <c r="E438" s="3" t="s">
        <v>138</v>
      </c>
      <c r="F438" s="283" t="n">
        <v>57</v>
      </c>
      <c r="G438" s="24"/>
      <c r="H438" s="30"/>
    </row>
    <row r="439" s="31" customFormat="true" ht="16.8" hidden="false" customHeight="true" outlineLevel="0" collapsed="false">
      <c r="A439" s="24"/>
      <c r="B439" s="30"/>
      <c r="C439" s="282" t="s">
        <v>376</v>
      </c>
      <c r="D439" s="282" t="s">
        <v>377</v>
      </c>
      <c r="E439" s="3" t="s">
        <v>138</v>
      </c>
      <c r="F439" s="283" t="n">
        <v>3</v>
      </c>
      <c r="G439" s="24"/>
      <c r="H439" s="30"/>
    </row>
    <row r="440" s="31" customFormat="true" ht="16.8" hidden="false" customHeight="true" outlineLevel="0" collapsed="false">
      <c r="A440" s="24"/>
      <c r="B440" s="30"/>
      <c r="C440" s="282" t="s">
        <v>394</v>
      </c>
      <c r="D440" s="282" t="s">
        <v>395</v>
      </c>
      <c r="E440" s="3" t="s">
        <v>138</v>
      </c>
      <c r="F440" s="283" t="n">
        <v>3</v>
      </c>
      <c r="G440" s="24"/>
      <c r="H440" s="30"/>
    </row>
    <row r="441" s="31" customFormat="true" ht="16.8" hidden="false" customHeight="true" outlineLevel="0" collapsed="false">
      <c r="A441" s="24"/>
      <c r="B441" s="30"/>
      <c r="C441" s="278" t="s">
        <v>110</v>
      </c>
      <c r="D441" s="279" t="s">
        <v>111</v>
      </c>
      <c r="E441" s="280" t="s">
        <v>112</v>
      </c>
      <c r="F441" s="281" t="n">
        <v>0</v>
      </c>
      <c r="G441" s="24"/>
      <c r="H441" s="30"/>
    </row>
    <row r="442" s="31" customFormat="true" ht="16.8" hidden="false" customHeight="true" outlineLevel="0" collapsed="false">
      <c r="A442" s="24"/>
      <c r="B442" s="30"/>
      <c r="C442" s="278" t="s">
        <v>127</v>
      </c>
      <c r="D442" s="279" t="s">
        <v>791</v>
      </c>
      <c r="E442" s="280" t="s">
        <v>129</v>
      </c>
      <c r="F442" s="281" t="n">
        <v>101.6</v>
      </c>
      <c r="G442" s="24"/>
      <c r="H442" s="30"/>
    </row>
    <row r="443" s="31" customFormat="true" ht="16.8" hidden="false" customHeight="true" outlineLevel="0" collapsed="false">
      <c r="A443" s="24"/>
      <c r="B443" s="30"/>
      <c r="C443" s="282"/>
      <c r="D443" s="282" t="s">
        <v>800</v>
      </c>
      <c r="E443" s="3"/>
      <c r="F443" s="283" t="n">
        <v>101.6</v>
      </c>
      <c r="G443" s="24"/>
      <c r="H443" s="30"/>
    </row>
    <row r="444" s="31" customFormat="true" ht="16.8" hidden="false" customHeight="true" outlineLevel="0" collapsed="false">
      <c r="A444" s="24"/>
      <c r="B444" s="30"/>
      <c r="C444" s="282" t="s">
        <v>127</v>
      </c>
      <c r="D444" s="282" t="s">
        <v>210</v>
      </c>
      <c r="E444" s="3"/>
      <c r="F444" s="283" t="n">
        <v>101.6</v>
      </c>
      <c r="G444" s="24"/>
      <c r="H444" s="30"/>
    </row>
    <row r="445" s="31" customFormat="true" ht="16.8" hidden="false" customHeight="true" outlineLevel="0" collapsed="false">
      <c r="A445" s="24"/>
      <c r="B445" s="30"/>
      <c r="C445" s="284" t="s">
        <v>986</v>
      </c>
      <c r="D445" s="24"/>
      <c r="E445" s="24"/>
      <c r="F445" s="24"/>
      <c r="G445" s="24"/>
      <c r="H445" s="30"/>
    </row>
    <row r="446" s="31" customFormat="true" ht="16.8" hidden="false" customHeight="true" outlineLevel="0" collapsed="false">
      <c r="A446" s="24"/>
      <c r="B446" s="30"/>
      <c r="C446" s="282" t="s">
        <v>253</v>
      </c>
      <c r="D446" s="282" t="s">
        <v>254</v>
      </c>
      <c r="E446" s="3" t="s">
        <v>129</v>
      </c>
      <c r="F446" s="283" t="n">
        <v>101.6</v>
      </c>
      <c r="G446" s="24"/>
      <c r="H446" s="30"/>
    </row>
    <row r="447" s="31" customFormat="true" ht="16.8" hidden="false" customHeight="true" outlineLevel="0" collapsed="false">
      <c r="A447" s="24"/>
      <c r="B447" s="30"/>
      <c r="C447" s="282" t="s">
        <v>333</v>
      </c>
      <c r="D447" s="282" t="s">
        <v>334</v>
      </c>
      <c r="E447" s="3" t="s">
        <v>112</v>
      </c>
      <c r="F447" s="283" t="n">
        <v>1333.363</v>
      </c>
      <c r="G447" s="24"/>
      <c r="H447" s="30"/>
    </row>
    <row r="448" s="31" customFormat="true" ht="16.8" hidden="false" customHeight="true" outlineLevel="0" collapsed="false">
      <c r="A448" s="24"/>
      <c r="B448" s="30"/>
      <c r="C448" s="282" t="s">
        <v>362</v>
      </c>
      <c r="D448" s="282" t="s">
        <v>363</v>
      </c>
      <c r="E448" s="3" t="s">
        <v>112</v>
      </c>
      <c r="F448" s="283" t="n">
        <v>1313.287</v>
      </c>
      <c r="G448" s="24"/>
      <c r="H448" s="30"/>
    </row>
    <row r="449" s="31" customFormat="true" ht="16.8" hidden="false" customHeight="true" outlineLevel="0" collapsed="false">
      <c r="A449" s="24"/>
      <c r="B449" s="30"/>
      <c r="C449" s="278" t="s">
        <v>118</v>
      </c>
      <c r="D449" s="279" t="s">
        <v>119</v>
      </c>
      <c r="E449" s="280" t="s">
        <v>112</v>
      </c>
      <c r="F449" s="281" t="n">
        <v>1211.687</v>
      </c>
      <c r="G449" s="24"/>
      <c r="H449" s="30"/>
    </row>
    <row r="450" s="31" customFormat="true" ht="16.8" hidden="false" customHeight="true" outlineLevel="0" collapsed="false">
      <c r="A450" s="24"/>
      <c r="B450" s="30"/>
      <c r="C450" s="282"/>
      <c r="D450" s="282" t="s">
        <v>801</v>
      </c>
      <c r="E450" s="3"/>
      <c r="F450" s="283" t="n">
        <v>0</v>
      </c>
      <c r="G450" s="24"/>
      <c r="H450" s="30"/>
    </row>
    <row r="451" s="31" customFormat="true" ht="16.8" hidden="false" customHeight="true" outlineLevel="0" collapsed="false">
      <c r="A451" s="24"/>
      <c r="B451" s="30"/>
      <c r="C451" s="282"/>
      <c r="D451" s="282" t="s">
        <v>802</v>
      </c>
      <c r="E451" s="3"/>
      <c r="F451" s="283" t="n">
        <v>81.006</v>
      </c>
      <c r="G451" s="24"/>
      <c r="H451" s="30"/>
    </row>
    <row r="452" s="31" customFormat="true" ht="16.8" hidden="false" customHeight="true" outlineLevel="0" collapsed="false">
      <c r="A452" s="24"/>
      <c r="B452" s="30"/>
      <c r="C452" s="282"/>
      <c r="D452" s="282" t="s">
        <v>803</v>
      </c>
      <c r="E452" s="3"/>
      <c r="F452" s="283" t="n">
        <v>44.005</v>
      </c>
      <c r="G452" s="24"/>
      <c r="H452" s="30"/>
    </row>
    <row r="453" s="31" customFormat="true" ht="16.8" hidden="false" customHeight="true" outlineLevel="0" collapsed="false">
      <c r="A453" s="24"/>
      <c r="B453" s="30"/>
      <c r="C453" s="282"/>
      <c r="D453" s="282" t="s">
        <v>804</v>
      </c>
      <c r="E453" s="3"/>
      <c r="F453" s="283" t="n">
        <v>53.25</v>
      </c>
      <c r="G453" s="24"/>
      <c r="H453" s="30"/>
    </row>
    <row r="454" s="31" customFormat="true" ht="16.8" hidden="false" customHeight="true" outlineLevel="0" collapsed="false">
      <c r="A454" s="24"/>
      <c r="B454" s="30"/>
      <c r="C454" s="282"/>
      <c r="D454" s="282" t="s">
        <v>805</v>
      </c>
      <c r="E454" s="3"/>
      <c r="F454" s="283" t="n">
        <v>109.2</v>
      </c>
      <c r="G454" s="24"/>
      <c r="H454" s="30"/>
    </row>
    <row r="455" s="31" customFormat="true" ht="16.8" hidden="false" customHeight="true" outlineLevel="0" collapsed="false">
      <c r="A455" s="24"/>
      <c r="B455" s="30"/>
      <c r="C455" s="282"/>
      <c r="D455" s="282" t="s">
        <v>806</v>
      </c>
      <c r="E455" s="3"/>
      <c r="F455" s="283" t="n">
        <v>106</v>
      </c>
      <c r="G455" s="24"/>
      <c r="H455" s="30"/>
    </row>
    <row r="456" s="31" customFormat="true" ht="16.8" hidden="false" customHeight="true" outlineLevel="0" collapsed="false">
      <c r="A456" s="24"/>
      <c r="B456" s="30"/>
      <c r="C456" s="282"/>
      <c r="D456" s="282" t="s">
        <v>807</v>
      </c>
      <c r="E456" s="3"/>
      <c r="F456" s="283" t="n">
        <v>48.95</v>
      </c>
      <c r="G456" s="24"/>
      <c r="H456" s="30"/>
    </row>
    <row r="457" s="31" customFormat="true" ht="16.8" hidden="false" customHeight="true" outlineLevel="0" collapsed="false">
      <c r="A457" s="24"/>
      <c r="B457" s="30"/>
      <c r="C457" s="282"/>
      <c r="D457" s="282" t="s">
        <v>808</v>
      </c>
      <c r="E457" s="3"/>
      <c r="F457" s="283" t="n">
        <v>45.75</v>
      </c>
      <c r="G457" s="24"/>
      <c r="H457" s="30"/>
    </row>
    <row r="458" s="31" customFormat="true" ht="16.8" hidden="false" customHeight="true" outlineLevel="0" collapsed="false">
      <c r="A458" s="24"/>
      <c r="B458" s="30"/>
      <c r="C458" s="282"/>
      <c r="D458" s="282" t="s">
        <v>809</v>
      </c>
      <c r="E458" s="3"/>
      <c r="F458" s="283" t="n">
        <v>96.7</v>
      </c>
      <c r="G458" s="24"/>
      <c r="H458" s="30"/>
    </row>
    <row r="459" s="31" customFormat="true" ht="16.8" hidden="false" customHeight="true" outlineLevel="0" collapsed="false">
      <c r="A459" s="24"/>
      <c r="B459" s="30"/>
      <c r="C459" s="282"/>
      <c r="D459" s="282" t="s">
        <v>810</v>
      </c>
      <c r="E459" s="3"/>
      <c r="F459" s="283" t="n">
        <v>102.3</v>
      </c>
      <c r="G459" s="24"/>
      <c r="H459" s="30"/>
    </row>
    <row r="460" s="31" customFormat="true" ht="16.8" hidden="false" customHeight="true" outlineLevel="0" collapsed="false">
      <c r="A460" s="24"/>
      <c r="B460" s="30"/>
      <c r="C460" s="282"/>
      <c r="D460" s="282" t="s">
        <v>811</v>
      </c>
      <c r="E460" s="3"/>
      <c r="F460" s="283" t="n">
        <v>98.5</v>
      </c>
      <c r="G460" s="24"/>
      <c r="H460" s="30"/>
    </row>
    <row r="461" s="31" customFormat="true" ht="16.8" hidden="false" customHeight="true" outlineLevel="0" collapsed="false">
      <c r="A461" s="24"/>
      <c r="B461" s="30"/>
      <c r="C461" s="282"/>
      <c r="D461" s="282" t="s">
        <v>812</v>
      </c>
      <c r="E461" s="3"/>
      <c r="F461" s="283" t="n">
        <v>96.1</v>
      </c>
      <c r="G461" s="24"/>
      <c r="H461" s="30"/>
    </row>
    <row r="462" s="31" customFormat="true" ht="16.8" hidden="false" customHeight="true" outlineLevel="0" collapsed="false">
      <c r="A462" s="24"/>
      <c r="B462" s="30"/>
      <c r="C462" s="282"/>
      <c r="D462" s="282" t="s">
        <v>813</v>
      </c>
      <c r="E462" s="3"/>
      <c r="F462" s="283" t="n">
        <v>89.2</v>
      </c>
      <c r="G462" s="24"/>
      <c r="H462" s="30"/>
    </row>
    <row r="463" s="31" customFormat="true" ht="16.8" hidden="false" customHeight="true" outlineLevel="0" collapsed="false">
      <c r="A463" s="24"/>
      <c r="B463" s="30"/>
      <c r="C463" s="282"/>
      <c r="D463" s="282" t="s">
        <v>814</v>
      </c>
      <c r="E463" s="3"/>
      <c r="F463" s="283" t="n">
        <v>64.5</v>
      </c>
      <c r="G463" s="24"/>
      <c r="H463" s="30"/>
    </row>
    <row r="464" s="31" customFormat="true" ht="16.8" hidden="false" customHeight="true" outlineLevel="0" collapsed="false">
      <c r="A464" s="24"/>
      <c r="B464" s="30"/>
      <c r="C464" s="282"/>
      <c r="D464" s="282" t="s">
        <v>815</v>
      </c>
      <c r="E464" s="3"/>
      <c r="F464" s="283" t="n">
        <v>88.4</v>
      </c>
      <c r="G464" s="24"/>
      <c r="H464" s="30"/>
    </row>
    <row r="465" s="31" customFormat="true" ht="16.8" hidden="false" customHeight="true" outlineLevel="0" collapsed="false">
      <c r="A465" s="24"/>
      <c r="B465" s="30"/>
      <c r="C465" s="282"/>
      <c r="D465" s="282" t="s">
        <v>816</v>
      </c>
      <c r="E465" s="3"/>
      <c r="F465" s="283" t="n">
        <v>75.051</v>
      </c>
      <c r="G465" s="24"/>
      <c r="H465" s="30"/>
    </row>
    <row r="466" s="31" customFormat="true" ht="16.8" hidden="false" customHeight="true" outlineLevel="0" collapsed="false">
      <c r="A466" s="24"/>
      <c r="B466" s="30"/>
      <c r="C466" s="282"/>
      <c r="D466" s="282" t="s">
        <v>817</v>
      </c>
      <c r="E466" s="3"/>
      <c r="F466" s="283" t="n">
        <v>12.775</v>
      </c>
      <c r="G466" s="24"/>
      <c r="H466" s="30"/>
    </row>
    <row r="467" s="31" customFormat="true" ht="16.8" hidden="false" customHeight="true" outlineLevel="0" collapsed="false">
      <c r="A467" s="24"/>
      <c r="B467" s="30"/>
      <c r="C467" s="282" t="s">
        <v>118</v>
      </c>
      <c r="D467" s="282" t="s">
        <v>210</v>
      </c>
      <c r="E467" s="3"/>
      <c r="F467" s="283" t="n">
        <v>1211.687</v>
      </c>
      <c r="G467" s="24"/>
      <c r="H467" s="30"/>
    </row>
    <row r="468" s="31" customFormat="true" ht="16.8" hidden="false" customHeight="true" outlineLevel="0" collapsed="false">
      <c r="A468" s="24"/>
      <c r="B468" s="30"/>
      <c r="C468" s="284" t="s">
        <v>986</v>
      </c>
      <c r="D468" s="24"/>
      <c r="E468" s="24"/>
      <c r="F468" s="24"/>
      <c r="G468" s="24"/>
      <c r="H468" s="30"/>
    </row>
    <row r="469" s="31" customFormat="true" ht="16.8" hidden="false" customHeight="true" outlineLevel="0" collapsed="false">
      <c r="A469" s="24"/>
      <c r="B469" s="30"/>
      <c r="C469" s="282" t="s">
        <v>260</v>
      </c>
      <c r="D469" s="282" t="s">
        <v>261</v>
      </c>
      <c r="E469" s="3" t="s">
        <v>112</v>
      </c>
      <c r="F469" s="283" t="n">
        <v>727.012</v>
      </c>
      <c r="G469" s="24"/>
      <c r="H469" s="30"/>
    </row>
    <row r="470" s="31" customFormat="true" ht="16.8" hidden="false" customHeight="true" outlineLevel="0" collapsed="false">
      <c r="A470" s="24"/>
      <c r="B470" s="30"/>
      <c r="C470" s="282" t="s">
        <v>274</v>
      </c>
      <c r="D470" s="282" t="s">
        <v>275</v>
      </c>
      <c r="E470" s="3" t="s">
        <v>112</v>
      </c>
      <c r="F470" s="283" t="n">
        <v>484.675</v>
      </c>
      <c r="G470" s="24"/>
      <c r="H470" s="30"/>
    </row>
    <row r="471" s="31" customFormat="true" ht="16.8" hidden="false" customHeight="true" outlineLevel="0" collapsed="false">
      <c r="A471" s="24"/>
      <c r="B471" s="30"/>
      <c r="C471" s="282" t="s">
        <v>333</v>
      </c>
      <c r="D471" s="282" t="s">
        <v>334</v>
      </c>
      <c r="E471" s="3" t="s">
        <v>112</v>
      </c>
      <c r="F471" s="283" t="n">
        <v>1333.363</v>
      </c>
      <c r="G471" s="24"/>
      <c r="H471" s="30"/>
    </row>
    <row r="472" s="31" customFormat="true" ht="16.8" hidden="false" customHeight="true" outlineLevel="0" collapsed="false">
      <c r="A472" s="24"/>
      <c r="B472" s="30"/>
      <c r="C472" s="282" t="s">
        <v>362</v>
      </c>
      <c r="D472" s="282" t="s">
        <v>363</v>
      </c>
      <c r="E472" s="3" t="s">
        <v>112</v>
      </c>
      <c r="F472" s="283" t="n">
        <v>1313.287</v>
      </c>
      <c r="G472" s="24"/>
      <c r="H472" s="30"/>
    </row>
    <row r="473" s="31" customFormat="true" ht="16.8" hidden="false" customHeight="true" outlineLevel="0" collapsed="false">
      <c r="A473" s="24"/>
      <c r="B473" s="30"/>
      <c r="C473" s="278" t="s">
        <v>114</v>
      </c>
      <c r="D473" s="279" t="s">
        <v>115</v>
      </c>
      <c r="E473" s="280" t="s">
        <v>112</v>
      </c>
      <c r="F473" s="281" t="n">
        <v>0</v>
      </c>
      <c r="G473" s="24"/>
      <c r="H473" s="30"/>
    </row>
    <row r="474" s="31" customFormat="true" ht="26.4" hidden="false" customHeight="true" outlineLevel="0" collapsed="false">
      <c r="A474" s="24"/>
      <c r="B474" s="30"/>
      <c r="C474" s="277" t="s">
        <v>98</v>
      </c>
      <c r="D474" s="277" t="s">
        <v>99</v>
      </c>
      <c r="E474" s="24"/>
      <c r="F474" s="24"/>
      <c r="G474" s="24"/>
      <c r="H474" s="30"/>
    </row>
    <row r="475" s="31" customFormat="true" ht="16.8" hidden="false" customHeight="true" outlineLevel="0" collapsed="false">
      <c r="A475" s="24"/>
      <c r="B475" s="30"/>
      <c r="C475" s="278" t="s">
        <v>136</v>
      </c>
      <c r="D475" s="279" t="s">
        <v>137</v>
      </c>
      <c r="E475" s="280" t="s">
        <v>138</v>
      </c>
      <c r="F475" s="281" t="n">
        <v>2</v>
      </c>
      <c r="G475" s="24"/>
      <c r="H475" s="30"/>
    </row>
    <row r="476" s="31" customFormat="true" ht="16.8" hidden="false" customHeight="true" outlineLevel="0" collapsed="false">
      <c r="A476" s="24"/>
      <c r="B476" s="30"/>
      <c r="C476" s="282" t="s">
        <v>136</v>
      </c>
      <c r="D476" s="282" t="s">
        <v>85</v>
      </c>
      <c r="E476" s="3"/>
      <c r="F476" s="283" t="n">
        <v>2</v>
      </c>
      <c r="G476" s="24"/>
      <c r="H476" s="30"/>
    </row>
    <row r="477" s="31" customFormat="true" ht="16.8" hidden="false" customHeight="true" outlineLevel="0" collapsed="false">
      <c r="A477" s="24"/>
      <c r="B477" s="30"/>
      <c r="C477" s="284" t="s">
        <v>986</v>
      </c>
      <c r="D477" s="24"/>
      <c r="E477" s="24"/>
      <c r="F477" s="24"/>
      <c r="G477" s="24"/>
      <c r="H477" s="30"/>
    </row>
    <row r="478" s="31" customFormat="true" ht="16.8" hidden="false" customHeight="true" outlineLevel="0" collapsed="false">
      <c r="A478" s="24"/>
      <c r="B478" s="30"/>
      <c r="C478" s="282" t="s">
        <v>188</v>
      </c>
      <c r="D478" s="282" t="s">
        <v>189</v>
      </c>
      <c r="E478" s="3" t="s">
        <v>138</v>
      </c>
      <c r="F478" s="283" t="n">
        <v>2</v>
      </c>
      <c r="G478" s="24"/>
      <c r="H478" s="30"/>
    </row>
    <row r="479" s="31" customFormat="true" ht="16.8" hidden="false" customHeight="true" outlineLevel="0" collapsed="false">
      <c r="A479" s="24"/>
      <c r="B479" s="30"/>
      <c r="C479" s="282" t="s">
        <v>205</v>
      </c>
      <c r="D479" s="282" t="s">
        <v>206</v>
      </c>
      <c r="E479" s="3" t="s">
        <v>138</v>
      </c>
      <c r="F479" s="283" t="n">
        <v>2</v>
      </c>
      <c r="G479" s="24"/>
      <c r="H479" s="30"/>
    </row>
    <row r="480" s="31" customFormat="true" ht="16.8" hidden="false" customHeight="true" outlineLevel="0" collapsed="false">
      <c r="A480" s="24"/>
      <c r="B480" s="30"/>
      <c r="C480" s="282" t="s">
        <v>281</v>
      </c>
      <c r="D480" s="282" t="s">
        <v>282</v>
      </c>
      <c r="E480" s="3" t="s">
        <v>138</v>
      </c>
      <c r="F480" s="283" t="n">
        <v>2</v>
      </c>
      <c r="G480" s="24"/>
      <c r="H480" s="30"/>
    </row>
    <row r="481" s="31" customFormat="true" ht="16.8" hidden="false" customHeight="true" outlineLevel="0" collapsed="false">
      <c r="A481" s="24"/>
      <c r="B481" s="30"/>
      <c r="C481" s="282" t="s">
        <v>305</v>
      </c>
      <c r="D481" s="282" t="s">
        <v>306</v>
      </c>
      <c r="E481" s="3" t="s">
        <v>138</v>
      </c>
      <c r="F481" s="283" t="n">
        <v>38</v>
      </c>
      <c r="G481" s="24"/>
      <c r="H481" s="30"/>
    </row>
    <row r="482" s="31" customFormat="true" ht="16.8" hidden="false" customHeight="true" outlineLevel="0" collapsed="false">
      <c r="A482" s="24"/>
      <c r="B482" s="30"/>
      <c r="C482" s="282" t="s">
        <v>382</v>
      </c>
      <c r="D482" s="282" t="s">
        <v>383</v>
      </c>
      <c r="E482" s="3" t="s">
        <v>384</v>
      </c>
      <c r="F482" s="283" t="n">
        <v>0.5</v>
      </c>
      <c r="G482" s="24"/>
      <c r="H482" s="30"/>
    </row>
    <row r="483" s="31" customFormat="true" ht="16.8" hidden="false" customHeight="true" outlineLevel="0" collapsed="false">
      <c r="A483" s="24"/>
      <c r="B483" s="30"/>
      <c r="C483" s="278" t="s">
        <v>143</v>
      </c>
      <c r="D483" s="279" t="s">
        <v>144</v>
      </c>
      <c r="E483" s="280" t="s">
        <v>138</v>
      </c>
      <c r="F483" s="281" t="n">
        <v>1</v>
      </c>
      <c r="G483" s="24"/>
      <c r="H483" s="30"/>
    </row>
    <row r="484" s="31" customFormat="true" ht="16.8" hidden="false" customHeight="true" outlineLevel="0" collapsed="false">
      <c r="A484" s="24"/>
      <c r="B484" s="30"/>
      <c r="C484" s="282" t="s">
        <v>143</v>
      </c>
      <c r="D484" s="282" t="s">
        <v>83</v>
      </c>
      <c r="E484" s="3"/>
      <c r="F484" s="283" t="n">
        <v>1</v>
      </c>
      <c r="G484" s="24"/>
      <c r="H484" s="30"/>
    </row>
    <row r="485" s="31" customFormat="true" ht="16.8" hidden="false" customHeight="true" outlineLevel="0" collapsed="false">
      <c r="A485" s="24"/>
      <c r="B485" s="30"/>
      <c r="C485" s="284" t="s">
        <v>986</v>
      </c>
      <c r="D485" s="24"/>
      <c r="E485" s="24"/>
      <c r="F485" s="24"/>
      <c r="G485" s="24"/>
      <c r="H485" s="30"/>
    </row>
    <row r="486" s="31" customFormat="true" ht="16.8" hidden="false" customHeight="true" outlineLevel="0" collapsed="false">
      <c r="A486" s="24"/>
      <c r="B486" s="30"/>
      <c r="C486" s="282" t="s">
        <v>195</v>
      </c>
      <c r="D486" s="282" t="s">
        <v>196</v>
      </c>
      <c r="E486" s="3" t="s">
        <v>138</v>
      </c>
      <c r="F486" s="283" t="n">
        <v>1</v>
      </c>
      <c r="G486" s="24"/>
      <c r="H486" s="30"/>
    </row>
    <row r="487" s="31" customFormat="true" ht="16.8" hidden="false" customHeight="true" outlineLevel="0" collapsed="false">
      <c r="A487" s="24"/>
      <c r="B487" s="30"/>
      <c r="C487" s="282" t="s">
        <v>212</v>
      </c>
      <c r="D487" s="282" t="s">
        <v>213</v>
      </c>
      <c r="E487" s="3" t="s">
        <v>138</v>
      </c>
      <c r="F487" s="283" t="n">
        <v>1</v>
      </c>
      <c r="G487" s="24"/>
      <c r="H487" s="30"/>
    </row>
    <row r="488" s="31" customFormat="true" ht="16.8" hidden="false" customHeight="true" outlineLevel="0" collapsed="false">
      <c r="A488" s="24"/>
      <c r="B488" s="30"/>
      <c r="C488" s="282" t="s">
        <v>287</v>
      </c>
      <c r="D488" s="282" t="s">
        <v>288</v>
      </c>
      <c r="E488" s="3" t="s">
        <v>138</v>
      </c>
      <c r="F488" s="283" t="n">
        <v>1</v>
      </c>
      <c r="G488" s="24"/>
      <c r="H488" s="30"/>
    </row>
    <row r="489" s="31" customFormat="true" ht="16.8" hidden="false" customHeight="true" outlineLevel="0" collapsed="false">
      <c r="A489" s="24"/>
      <c r="B489" s="30"/>
      <c r="C489" s="282" t="s">
        <v>313</v>
      </c>
      <c r="D489" s="282" t="s">
        <v>314</v>
      </c>
      <c r="E489" s="3" t="s">
        <v>138</v>
      </c>
      <c r="F489" s="283" t="n">
        <v>19</v>
      </c>
      <c r="G489" s="24"/>
      <c r="H489" s="30"/>
    </row>
    <row r="490" s="31" customFormat="true" ht="16.8" hidden="false" customHeight="true" outlineLevel="0" collapsed="false">
      <c r="A490" s="24"/>
      <c r="B490" s="30"/>
      <c r="C490" s="282" t="s">
        <v>382</v>
      </c>
      <c r="D490" s="282" t="s">
        <v>383</v>
      </c>
      <c r="E490" s="3" t="s">
        <v>384</v>
      </c>
      <c r="F490" s="283" t="n">
        <v>0.5</v>
      </c>
      <c r="G490" s="24"/>
      <c r="H490" s="30"/>
    </row>
    <row r="491" s="31" customFormat="true" ht="16.8" hidden="false" customHeight="true" outlineLevel="0" collapsed="false">
      <c r="A491" s="24"/>
      <c r="B491" s="30"/>
      <c r="C491" s="278" t="s">
        <v>124</v>
      </c>
      <c r="D491" s="279" t="s">
        <v>125</v>
      </c>
      <c r="E491" s="280" t="s">
        <v>112</v>
      </c>
      <c r="F491" s="281" t="n">
        <v>9.89</v>
      </c>
      <c r="G491" s="24"/>
      <c r="H491" s="30"/>
    </row>
    <row r="492" s="31" customFormat="true" ht="16.8" hidden="false" customHeight="true" outlineLevel="0" collapsed="false">
      <c r="A492" s="24"/>
      <c r="B492" s="30"/>
      <c r="C492" s="282"/>
      <c r="D492" s="282" t="s">
        <v>862</v>
      </c>
      <c r="E492" s="3"/>
      <c r="F492" s="283" t="n">
        <v>0</v>
      </c>
      <c r="G492" s="24"/>
      <c r="H492" s="30"/>
    </row>
    <row r="493" s="31" customFormat="true" ht="16.8" hidden="false" customHeight="true" outlineLevel="0" collapsed="false">
      <c r="A493" s="24"/>
      <c r="B493" s="30"/>
      <c r="C493" s="282"/>
      <c r="D493" s="282" t="s">
        <v>873</v>
      </c>
      <c r="E493" s="3"/>
      <c r="F493" s="283" t="n">
        <v>9.89</v>
      </c>
      <c r="G493" s="24"/>
      <c r="H493" s="30"/>
    </row>
    <row r="494" s="31" customFormat="true" ht="16.8" hidden="false" customHeight="true" outlineLevel="0" collapsed="false">
      <c r="A494" s="24"/>
      <c r="B494" s="30"/>
      <c r="C494" s="282" t="s">
        <v>124</v>
      </c>
      <c r="D494" s="282" t="s">
        <v>210</v>
      </c>
      <c r="E494" s="3"/>
      <c r="F494" s="283" t="n">
        <v>9.89</v>
      </c>
      <c r="G494" s="24"/>
      <c r="H494" s="30"/>
    </row>
    <row r="495" s="31" customFormat="true" ht="16.8" hidden="false" customHeight="true" outlineLevel="0" collapsed="false">
      <c r="A495" s="24"/>
      <c r="B495" s="30"/>
      <c r="C495" s="284" t="s">
        <v>986</v>
      </c>
      <c r="D495" s="24"/>
      <c r="E495" s="24"/>
      <c r="F495" s="24"/>
      <c r="G495" s="24"/>
      <c r="H495" s="30"/>
    </row>
    <row r="496" s="31" customFormat="true" ht="16.8" hidden="false" customHeight="true" outlineLevel="0" collapsed="false">
      <c r="A496" s="24"/>
      <c r="B496" s="30"/>
      <c r="C496" s="282" t="s">
        <v>355</v>
      </c>
      <c r="D496" s="282" t="s">
        <v>356</v>
      </c>
      <c r="E496" s="3" t="s">
        <v>112</v>
      </c>
      <c r="F496" s="283" t="n">
        <v>9.89</v>
      </c>
      <c r="G496" s="24"/>
      <c r="H496" s="30"/>
    </row>
    <row r="497" s="31" customFormat="true" ht="16.8" hidden="false" customHeight="true" outlineLevel="0" collapsed="false">
      <c r="A497" s="24"/>
      <c r="B497" s="30"/>
      <c r="C497" s="282" t="s">
        <v>333</v>
      </c>
      <c r="D497" s="282" t="s">
        <v>334</v>
      </c>
      <c r="E497" s="3" t="s">
        <v>112</v>
      </c>
      <c r="F497" s="283" t="n">
        <v>99.855</v>
      </c>
      <c r="G497" s="24"/>
      <c r="H497" s="30"/>
    </row>
    <row r="498" s="31" customFormat="true" ht="16.8" hidden="false" customHeight="true" outlineLevel="0" collapsed="false">
      <c r="A498" s="24"/>
      <c r="B498" s="30"/>
      <c r="C498" s="282" t="s">
        <v>348</v>
      </c>
      <c r="D498" s="282" t="s">
        <v>349</v>
      </c>
      <c r="E498" s="3" t="s">
        <v>112</v>
      </c>
      <c r="F498" s="283" t="n">
        <v>9.89</v>
      </c>
      <c r="G498" s="24"/>
      <c r="H498" s="30"/>
    </row>
    <row r="499" s="31" customFormat="true" ht="16.8" hidden="false" customHeight="true" outlineLevel="0" collapsed="false">
      <c r="A499" s="24"/>
      <c r="B499" s="30"/>
      <c r="C499" s="278" t="s">
        <v>147</v>
      </c>
      <c r="D499" s="279" t="s">
        <v>148</v>
      </c>
      <c r="E499" s="280" t="s">
        <v>138</v>
      </c>
      <c r="F499" s="281" t="n">
        <v>2</v>
      </c>
      <c r="G499" s="24"/>
      <c r="H499" s="30"/>
    </row>
    <row r="500" s="31" customFormat="true" ht="16.8" hidden="false" customHeight="true" outlineLevel="0" collapsed="false">
      <c r="A500" s="24"/>
      <c r="B500" s="30"/>
      <c r="C500" s="282" t="s">
        <v>147</v>
      </c>
      <c r="D500" s="282" t="s">
        <v>85</v>
      </c>
      <c r="E500" s="3"/>
      <c r="F500" s="283" t="n">
        <v>2</v>
      </c>
      <c r="G500" s="24"/>
      <c r="H500" s="30"/>
    </row>
    <row r="501" s="31" customFormat="true" ht="16.8" hidden="false" customHeight="true" outlineLevel="0" collapsed="false">
      <c r="A501" s="24"/>
      <c r="B501" s="30"/>
      <c r="C501" s="284" t="s">
        <v>986</v>
      </c>
      <c r="D501" s="24"/>
      <c r="E501" s="24"/>
      <c r="F501" s="24"/>
      <c r="G501" s="24"/>
      <c r="H501" s="30"/>
    </row>
    <row r="502" s="31" customFormat="true" ht="16.8" hidden="false" customHeight="true" outlineLevel="0" collapsed="false">
      <c r="A502" s="24"/>
      <c r="B502" s="30"/>
      <c r="C502" s="282" t="s">
        <v>229</v>
      </c>
      <c r="D502" s="282" t="s">
        <v>230</v>
      </c>
      <c r="E502" s="3" t="s">
        <v>138</v>
      </c>
      <c r="F502" s="283" t="n">
        <v>2</v>
      </c>
      <c r="G502" s="24"/>
      <c r="H502" s="30"/>
    </row>
    <row r="503" s="31" customFormat="true" ht="16.8" hidden="false" customHeight="true" outlineLevel="0" collapsed="false">
      <c r="A503" s="24"/>
      <c r="B503" s="30"/>
      <c r="C503" s="282" t="s">
        <v>299</v>
      </c>
      <c r="D503" s="282" t="s">
        <v>300</v>
      </c>
      <c r="E503" s="3" t="s">
        <v>138</v>
      </c>
      <c r="F503" s="283" t="n">
        <v>2</v>
      </c>
      <c r="G503" s="24"/>
      <c r="H503" s="30"/>
    </row>
    <row r="504" s="31" customFormat="true" ht="16.8" hidden="false" customHeight="true" outlineLevel="0" collapsed="false">
      <c r="A504" s="24"/>
      <c r="B504" s="30"/>
      <c r="C504" s="282" t="s">
        <v>326</v>
      </c>
      <c r="D504" s="282" t="s">
        <v>327</v>
      </c>
      <c r="E504" s="3" t="s">
        <v>138</v>
      </c>
      <c r="F504" s="283" t="n">
        <v>2</v>
      </c>
      <c r="G504" s="24"/>
      <c r="H504" s="30"/>
    </row>
    <row r="505" s="31" customFormat="true" ht="16.8" hidden="false" customHeight="true" outlineLevel="0" collapsed="false">
      <c r="A505" s="24"/>
      <c r="B505" s="30"/>
      <c r="C505" s="282" t="s">
        <v>376</v>
      </c>
      <c r="D505" s="282" t="s">
        <v>377</v>
      </c>
      <c r="E505" s="3" t="s">
        <v>138</v>
      </c>
      <c r="F505" s="283" t="n">
        <v>2</v>
      </c>
      <c r="G505" s="24"/>
      <c r="H505" s="30"/>
    </row>
    <row r="506" s="31" customFormat="true" ht="16.8" hidden="false" customHeight="true" outlineLevel="0" collapsed="false">
      <c r="A506" s="24"/>
      <c r="B506" s="30"/>
      <c r="C506" s="282" t="s">
        <v>394</v>
      </c>
      <c r="D506" s="282" t="s">
        <v>395</v>
      </c>
      <c r="E506" s="3" t="s">
        <v>138</v>
      </c>
      <c r="F506" s="283" t="n">
        <v>2</v>
      </c>
      <c r="G506" s="24"/>
      <c r="H506" s="30"/>
    </row>
    <row r="507" s="31" customFormat="true" ht="16.8" hidden="false" customHeight="true" outlineLevel="0" collapsed="false">
      <c r="A507" s="24"/>
      <c r="B507" s="30"/>
      <c r="C507" s="278" t="s">
        <v>110</v>
      </c>
      <c r="D507" s="279" t="s">
        <v>111</v>
      </c>
      <c r="E507" s="280" t="s">
        <v>112</v>
      </c>
      <c r="F507" s="281" t="n">
        <v>62.744</v>
      </c>
      <c r="G507" s="24"/>
      <c r="H507" s="30"/>
    </row>
    <row r="508" s="31" customFormat="true" ht="16.8" hidden="false" customHeight="true" outlineLevel="0" collapsed="false">
      <c r="A508" s="24"/>
      <c r="B508" s="30"/>
      <c r="C508" s="282"/>
      <c r="D508" s="282" t="s">
        <v>862</v>
      </c>
      <c r="E508" s="3"/>
      <c r="F508" s="283" t="n">
        <v>0</v>
      </c>
      <c r="G508" s="24"/>
      <c r="H508" s="30"/>
    </row>
    <row r="509" s="31" customFormat="true" ht="16.8" hidden="false" customHeight="true" outlineLevel="0" collapsed="false">
      <c r="A509" s="24"/>
      <c r="B509" s="30"/>
      <c r="C509" s="282"/>
      <c r="D509" s="282" t="s">
        <v>863</v>
      </c>
      <c r="E509" s="3"/>
      <c r="F509" s="283" t="n">
        <v>62.744</v>
      </c>
      <c r="G509" s="24"/>
      <c r="H509" s="30"/>
    </row>
    <row r="510" s="31" customFormat="true" ht="16.8" hidden="false" customHeight="true" outlineLevel="0" collapsed="false">
      <c r="A510" s="24"/>
      <c r="B510" s="30"/>
      <c r="C510" s="282" t="s">
        <v>110</v>
      </c>
      <c r="D510" s="282" t="s">
        <v>210</v>
      </c>
      <c r="E510" s="3"/>
      <c r="F510" s="283" t="n">
        <v>62.744</v>
      </c>
      <c r="G510" s="24"/>
      <c r="H510" s="30"/>
    </row>
    <row r="511" s="31" customFormat="true" ht="16.8" hidden="false" customHeight="true" outlineLevel="0" collapsed="false">
      <c r="A511" s="24"/>
      <c r="B511" s="30"/>
      <c r="C511" s="284" t="s">
        <v>986</v>
      </c>
      <c r="D511" s="24"/>
      <c r="E511" s="24"/>
      <c r="F511" s="24"/>
      <c r="G511" s="24"/>
      <c r="H511" s="30"/>
    </row>
    <row r="512" s="31" customFormat="true" ht="16.8" hidden="false" customHeight="true" outlineLevel="0" collapsed="false">
      <c r="A512" s="24"/>
      <c r="B512" s="30"/>
      <c r="C512" s="282" t="s">
        <v>236</v>
      </c>
      <c r="D512" s="282" t="s">
        <v>237</v>
      </c>
      <c r="E512" s="3" t="s">
        <v>112</v>
      </c>
      <c r="F512" s="283" t="n">
        <v>62.744</v>
      </c>
      <c r="G512" s="24"/>
      <c r="H512" s="30"/>
    </row>
    <row r="513" s="31" customFormat="true" ht="16.8" hidden="false" customHeight="true" outlineLevel="0" collapsed="false">
      <c r="A513" s="24"/>
      <c r="B513" s="30"/>
      <c r="C513" s="282" t="s">
        <v>248</v>
      </c>
      <c r="D513" s="282" t="s">
        <v>249</v>
      </c>
      <c r="E513" s="3" t="s">
        <v>112</v>
      </c>
      <c r="F513" s="283" t="n">
        <v>62.744</v>
      </c>
      <c r="G513" s="24"/>
      <c r="H513" s="30"/>
    </row>
    <row r="514" s="31" customFormat="true" ht="16.8" hidden="false" customHeight="true" outlineLevel="0" collapsed="false">
      <c r="A514" s="24"/>
      <c r="B514" s="30"/>
      <c r="C514" s="282" t="s">
        <v>341</v>
      </c>
      <c r="D514" s="282" t="s">
        <v>342</v>
      </c>
      <c r="E514" s="3" t="s">
        <v>112</v>
      </c>
      <c r="F514" s="283" t="n">
        <v>62.744</v>
      </c>
      <c r="G514" s="24"/>
      <c r="H514" s="30"/>
    </row>
    <row r="515" s="31" customFormat="true" ht="16.8" hidden="false" customHeight="true" outlineLevel="0" collapsed="false">
      <c r="A515" s="24"/>
      <c r="B515" s="30"/>
      <c r="C515" s="282" t="s">
        <v>433</v>
      </c>
      <c r="D515" s="282" t="s">
        <v>434</v>
      </c>
      <c r="E515" s="3" t="s">
        <v>112</v>
      </c>
      <c r="F515" s="283" t="n">
        <v>31.372</v>
      </c>
      <c r="G515" s="24"/>
      <c r="H515" s="30"/>
    </row>
    <row r="516" s="31" customFormat="true" ht="16.8" hidden="false" customHeight="true" outlineLevel="0" collapsed="false">
      <c r="A516" s="24"/>
      <c r="B516" s="30"/>
      <c r="C516" s="282" t="s">
        <v>470</v>
      </c>
      <c r="D516" s="282" t="s">
        <v>471</v>
      </c>
      <c r="E516" s="3" t="s">
        <v>384</v>
      </c>
      <c r="F516" s="283" t="n">
        <v>76.359</v>
      </c>
      <c r="G516" s="24"/>
      <c r="H516" s="30"/>
    </row>
    <row r="517" s="31" customFormat="true" ht="16.8" hidden="false" customHeight="true" outlineLevel="0" collapsed="false">
      <c r="A517" s="24"/>
      <c r="B517" s="30"/>
      <c r="C517" s="282" t="s">
        <v>477</v>
      </c>
      <c r="D517" s="282" t="s">
        <v>478</v>
      </c>
      <c r="E517" s="3" t="s">
        <v>384</v>
      </c>
      <c r="F517" s="283" t="n">
        <v>76.359</v>
      </c>
      <c r="G517" s="24"/>
      <c r="H517" s="30"/>
    </row>
    <row r="518" s="31" customFormat="true" ht="16.8" hidden="false" customHeight="true" outlineLevel="0" collapsed="false">
      <c r="A518" s="24"/>
      <c r="B518" s="30"/>
      <c r="C518" s="282" t="s">
        <v>484</v>
      </c>
      <c r="D518" s="282" t="s">
        <v>485</v>
      </c>
      <c r="E518" s="3" t="s">
        <v>384</v>
      </c>
      <c r="F518" s="283" t="n">
        <v>76.359</v>
      </c>
      <c r="G518" s="24"/>
      <c r="H518" s="30"/>
    </row>
    <row r="519" s="31" customFormat="true" ht="16.8" hidden="false" customHeight="true" outlineLevel="0" collapsed="false">
      <c r="A519" s="24"/>
      <c r="B519" s="30"/>
      <c r="C519" s="278" t="s">
        <v>118</v>
      </c>
      <c r="D519" s="279" t="s">
        <v>119</v>
      </c>
      <c r="E519" s="280" t="s">
        <v>112</v>
      </c>
      <c r="F519" s="281" t="n">
        <v>89.965</v>
      </c>
      <c r="G519" s="24"/>
      <c r="H519" s="30"/>
    </row>
    <row r="520" s="31" customFormat="true" ht="16.8" hidden="false" customHeight="true" outlineLevel="0" collapsed="false">
      <c r="A520" s="24"/>
      <c r="B520" s="30"/>
      <c r="C520" s="282"/>
      <c r="D520" s="282" t="s">
        <v>862</v>
      </c>
      <c r="E520" s="3"/>
      <c r="F520" s="283" t="n">
        <v>0</v>
      </c>
      <c r="G520" s="24"/>
      <c r="H520" s="30"/>
    </row>
    <row r="521" s="31" customFormat="true" ht="16.8" hidden="false" customHeight="true" outlineLevel="0" collapsed="false">
      <c r="A521" s="24"/>
      <c r="B521" s="30"/>
      <c r="C521" s="282"/>
      <c r="D521" s="282" t="s">
        <v>864</v>
      </c>
      <c r="E521" s="3"/>
      <c r="F521" s="283" t="n">
        <v>62.094</v>
      </c>
      <c r="G521" s="24"/>
      <c r="H521" s="30"/>
    </row>
    <row r="522" s="31" customFormat="true" ht="16.8" hidden="false" customHeight="true" outlineLevel="0" collapsed="false">
      <c r="A522" s="24"/>
      <c r="B522" s="30"/>
      <c r="C522" s="282"/>
      <c r="D522" s="282" t="s">
        <v>865</v>
      </c>
      <c r="E522" s="3"/>
      <c r="F522" s="283" t="n">
        <v>27.871</v>
      </c>
      <c r="G522" s="24"/>
      <c r="H522" s="30"/>
    </row>
    <row r="523" s="31" customFormat="true" ht="16.8" hidden="false" customHeight="true" outlineLevel="0" collapsed="false">
      <c r="A523" s="24"/>
      <c r="B523" s="30"/>
      <c r="C523" s="282" t="s">
        <v>118</v>
      </c>
      <c r="D523" s="282" t="s">
        <v>210</v>
      </c>
      <c r="E523" s="3"/>
      <c r="F523" s="283" t="n">
        <v>89.965</v>
      </c>
      <c r="G523" s="24"/>
      <c r="H523" s="30"/>
    </row>
    <row r="524" s="31" customFormat="true" ht="16.8" hidden="false" customHeight="true" outlineLevel="0" collapsed="false">
      <c r="A524" s="24"/>
      <c r="B524" s="30"/>
      <c r="C524" s="284" t="s">
        <v>986</v>
      </c>
      <c r="D524" s="24"/>
      <c r="E524" s="24"/>
      <c r="F524" s="24"/>
      <c r="G524" s="24"/>
      <c r="H524" s="30"/>
    </row>
    <row r="525" s="31" customFormat="true" ht="16.8" hidden="false" customHeight="true" outlineLevel="0" collapsed="false">
      <c r="A525" s="24"/>
      <c r="B525" s="30"/>
      <c r="C525" s="282" t="s">
        <v>260</v>
      </c>
      <c r="D525" s="282" t="s">
        <v>261</v>
      </c>
      <c r="E525" s="3" t="s">
        <v>112</v>
      </c>
      <c r="F525" s="283" t="n">
        <v>53.979</v>
      </c>
      <c r="G525" s="24"/>
      <c r="H525" s="30"/>
    </row>
    <row r="526" s="31" customFormat="true" ht="16.8" hidden="false" customHeight="true" outlineLevel="0" collapsed="false">
      <c r="A526" s="24"/>
      <c r="B526" s="30"/>
      <c r="C526" s="282" t="s">
        <v>274</v>
      </c>
      <c r="D526" s="282" t="s">
        <v>275</v>
      </c>
      <c r="E526" s="3" t="s">
        <v>112</v>
      </c>
      <c r="F526" s="283" t="n">
        <v>35.986</v>
      </c>
      <c r="G526" s="24"/>
      <c r="H526" s="30"/>
    </row>
    <row r="527" s="31" customFormat="true" ht="16.8" hidden="false" customHeight="true" outlineLevel="0" collapsed="false">
      <c r="A527" s="24"/>
      <c r="B527" s="30"/>
      <c r="C527" s="282" t="s">
        <v>333</v>
      </c>
      <c r="D527" s="282" t="s">
        <v>334</v>
      </c>
      <c r="E527" s="3" t="s">
        <v>112</v>
      </c>
      <c r="F527" s="283" t="n">
        <v>99.855</v>
      </c>
      <c r="G527" s="24"/>
      <c r="H527" s="30"/>
    </row>
    <row r="528" s="31" customFormat="true" ht="16.8" hidden="false" customHeight="true" outlineLevel="0" collapsed="false">
      <c r="A528" s="24"/>
      <c r="B528" s="30"/>
      <c r="C528" s="282" t="s">
        <v>362</v>
      </c>
      <c r="D528" s="282" t="s">
        <v>363</v>
      </c>
      <c r="E528" s="3" t="s">
        <v>112</v>
      </c>
      <c r="F528" s="283" t="n">
        <v>89.965</v>
      </c>
      <c r="G528" s="24"/>
      <c r="H528" s="30"/>
    </row>
    <row r="529" s="31" customFormat="true" ht="16.8" hidden="false" customHeight="true" outlineLevel="0" collapsed="false">
      <c r="A529" s="24"/>
      <c r="B529" s="30"/>
      <c r="C529" s="278" t="s">
        <v>114</v>
      </c>
      <c r="D529" s="279" t="s">
        <v>115</v>
      </c>
      <c r="E529" s="280" t="s">
        <v>112</v>
      </c>
      <c r="F529" s="281" t="n">
        <v>31.372</v>
      </c>
      <c r="G529" s="24"/>
      <c r="H529" s="30"/>
    </row>
    <row r="530" s="31" customFormat="true" ht="16.8" hidden="false" customHeight="true" outlineLevel="0" collapsed="false">
      <c r="A530" s="24"/>
      <c r="B530" s="30"/>
      <c r="C530" s="282"/>
      <c r="D530" s="282" t="s">
        <v>438</v>
      </c>
      <c r="E530" s="3"/>
      <c r="F530" s="283" t="n">
        <v>31.372</v>
      </c>
      <c r="G530" s="24"/>
      <c r="H530" s="30"/>
    </row>
    <row r="531" s="31" customFormat="true" ht="16.8" hidden="false" customHeight="true" outlineLevel="0" collapsed="false">
      <c r="A531" s="24"/>
      <c r="B531" s="30"/>
      <c r="C531" s="282" t="s">
        <v>114</v>
      </c>
      <c r="D531" s="282" t="s">
        <v>210</v>
      </c>
      <c r="E531" s="3"/>
      <c r="F531" s="283" t="n">
        <v>31.372</v>
      </c>
      <c r="G531" s="24"/>
      <c r="H531" s="30"/>
    </row>
    <row r="532" s="31" customFormat="true" ht="16.8" hidden="false" customHeight="true" outlineLevel="0" collapsed="false">
      <c r="A532" s="24"/>
      <c r="B532" s="30"/>
      <c r="C532" s="284" t="s">
        <v>986</v>
      </c>
      <c r="D532" s="24"/>
      <c r="E532" s="24"/>
      <c r="F532" s="24"/>
      <c r="G532" s="24"/>
      <c r="H532" s="30"/>
    </row>
    <row r="533" s="31" customFormat="true" ht="16.8" hidden="false" customHeight="true" outlineLevel="0" collapsed="false">
      <c r="A533" s="24"/>
      <c r="B533" s="30"/>
      <c r="C533" s="282" t="s">
        <v>433</v>
      </c>
      <c r="D533" s="282" t="s">
        <v>434</v>
      </c>
      <c r="E533" s="3" t="s">
        <v>112</v>
      </c>
      <c r="F533" s="283" t="n">
        <v>31.372</v>
      </c>
      <c r="G533" s="24"/>
      <c r="H533" s="30"/>
    </row>
    <row r="534" s="31" customFormat="true" ht="16.8" hidden="false" customHeight="true" outlineLevel="0" collapsed="false">
      <c r="A534" s="24"/>
      <c r="B534" s="30"/>
      <c r="C534" s="282" t="s">
        <v>415</v>
      </c>
      <c r="D534" s="282" t="s">
        <v>416</v>
      </c>
      <c r="E534" s="3" t="s">
        <v>112</v>
      </c>
      <c r="F534" s="283" t="n">
        <v>112.315</v>
      </c>
      <c r="G534" s="24"/>
      <c r="H534" s="30"/>
    </row>
    <row r="535" s="31" customFormat="true" ht="26.4" hidden="false" customHeight="true" outlineLevel="0" collapsed="false">
      <c r="A535" s="24"/>
      <c r="B535" s="30"/>
      <c r="C535" s="277" t="s">
        <v>101</v>
      </c>
      <c r="D535" s="277" t="s">
        <v>102</v>
      </c>
      <c r="E535" s="24"/>
      <c r="F535" s="24"/>
      <c r="G535" s="24"/>
      <c r="H535" s="30"/>
    </row>
    <row r="536" s="31" customFormat="true" ht="16.8" hidden="false" customHeight="true" outlineLevel="0" collapsed="false">
      <c r="A536" s="24"/>
      <c r="B536" s="30"/>
      <c r="C536" s="278" t="s">
        <v>136</v>
      </c>
      <c r="D536" s="279" t="s">
        <v>137</v>
      </c>
      <c r="E536" s="280" t="s">
        <v>138</v>
      </c>
      <c r="F536" s="281" t="n">
        <v>4</v>
      </c>
      <c r="G536" s="24"/>
      <c r="H536" s="30"/>
    </row>
    <row r="537" s="31" customFormat="true" ht="16.8" hidden="false" customHeight="true" outlineLevel="0" collapsed="false">
      <c r="A537" s="24"/>
      <c r="B537" s="30"/>
      <c r="C537" s="282" t="s">
        <v>136</v>
      </c>
      <c r="D537" s="282" t="s">
        <v>149</v>
      </c>
      <c r="E537" s="3"/>
      <c r="F537" s="283" t="n">
        <v>4</v>
      </c>
      <c r="G537" s="24"/>
      <c r="H537" s="30"/>
    </row>
    <row r="538" s="31" customFormat="true" ht="16.8" hidden="false" customHeight="true" outlineLevel="0" collapsed="false">
      <c r="A538" s="24"/>
      <c r="B538" s="30"/>
      <c r="C538" s="278" t="s">
        <v>143</v>
      </c>
      <c r="D538" s="279" t="s">
        <v>144</v>
      </c>
      <c r="E538" s="280" t="s">
        <v>138</v>
      </c>
      <c r="F538" s="281" t="n">
        <v>1</v>
      </c>
      <c r="G538" s="24"/>
      <c r="H538" s="30"/>
    </row>
    <row r="539" s="31" customFormat="true" ht="16.8" hidden="false" customHeight="true" outlineLevel="0" collapsed="false">
      <c r="A539" s="24"/>
      <c r="B539" s="30"/>
      <c r="C539" s="282" t="s">
        <v>143</v>
      </c>
      <c r="D539" s="282" t="s">
        <v>83</v>
      </c>
      <c r="E539" s="3"/>
      <c r="F539" s="283" t="n">
        <v>1</v>
      </c>
      <c r="G539" s="24"/>
      <c r="H539" s="30"/>
    </row>
    <row r="540" s="31" customFormat="true" ht="16.8" hidden="false" customHeight="true" outlineLevel="0" collapsed="false">
      <c r="A540" s="24"/>
      <c r="B540" s="30"/>
      <c r="C540" s="278" t="s">
        <v>124</v>
      </c>
      <c r="D540" s="279" t="s">
        <v>125</v>
      </c>
      <c r="E540" s="280" t="s">
        <v>112</v>
      </c>
      <c r="F540" s="281" t="n">
        <v>2</v>
      </c>
      <c r="G540" s="24"/>
      <c r="H540" s="30"/>
    </row>
    <row r="541" s="31" customFormat="true" ht="16.8" hidden="false" customHeight="true" outlineLevel="0" collapsed="false">
      <c r="A541" s="24"/>
      <c r="B541" s="30"/>
      <c r="C541" s="282"/>
      <c r="D541" s="282" t="s">
        <v>862</v>
      </c>
      <c r="E541" s="3"/>
      <c r="F541" s="283" t="n">
        <v>0</v>
      </c>
      <c r="G541" s="24"/>
      <c r="H541" s="30"/>
    </row>
    <row r="542" s="31" customFormat="true" ht="16.8" hidden="false" customHeight="true" outlineLevel="0" collapsed="false">
      <c r="A542" s="24"/>
      <c r="B542" s="30"/>
      <c r="C542" s="282"/>
      <c r="D542" s="282" t="s">
        <v>903</v>
      </c>
      <c r="E542" s="3"/>
      <c r="F542" s="283" t="n">
        <v>2</v>
      </c>
      <c r="G542" s="24"/>
      <c r="H542" s="30"/>
    </row>
    <row r="543" s="31" customFormat="true" ht="16.8" hidden="false" customHeight="true" outlineLevel="0" collapsed="false">
      <c r="A543" s="24"/>
      <c r="B543" s="30"/>
      <c r="C543" s="282" t="s">
        <v>124</v>
      </c>
      <c r="D543" s="282" t="s">
        <v>210</v>
      </c>
      <c r="E543" s="3"/>
      <c r="F543" s="283" t="n">
        <v>2</v>
      </c>
      <c r="G543" s="24"/>
      <c r="H543" s="30"/>
    </row>
    <row r="544" s="31" customFormat="true" ht="16.8" hidden="false" customHeight="true" outlineLevel="0" collapsed="false">
      <c r="A544" s="24"/>
      <c r="B544" s="30"/>
      <c r="C544" s="284" t="s">
        <v>986</v>
      </c>
      <c r="D544" s="24"/>
      <c r="E544" s="24"/>
      <c r="F544" s="24"/>
      <c r="G544" s="24"/>
      <c r="H544" s="30"/>
    </row>
    <row r="545" s="31" customFormat="true" ht="16.8" hidden="false" customHeight="true" outlineLevel="0" collapsed="false">
      <c r="A545" s="24"/>
      <c r="B545" s="30"/>
      <c r="C545" s="282" t="s">
        <v>355</v>
      </c>
      <c r="D545" s="282" t="s">
        <v>356</v>
      </c>
      <c r="E545" s="3" t="s">
        <v>112</v>
      </c>
      <c r="F545" s="283" t="n">
        <v>2</v>
      </c>
      <c r="G545" s="24"/>
      <c r="H545" s="30"/>
    </row>
    <row r="546" s="31" customFormat="true" ht="16.8" hidden="false" customHeight="true" outlineLevel="0" collapsed="false">
      <c r="A546" s="24"/>
      <c r="B546" s="30"/>
      <c r="C546" s="282" t="s">
        <v>333</v>
      </c>
      <c r="D546" s="282" t="s">
        <v>334</v>
      </c>
      <c r="E546" s="3" t="s">
        <v>112</v>
      </c>
      <c r="F546" s="283" t="n">
        <v>47.98</v>
      </c>
      <c r="G546" s="24"/>
      <c r="H546" s="30"/>
    </row>
    <row r="547" s="31" customFormat="true" ht="16.8" hidden="false" customHeight="true" outlineLevel="0" collapsed="false">
      <c r="A547" s="24"/>
      <c r="B547" s="30"/>
      <c r="C547" s="282" t="s">
        <v>348</v>
      </c>
      <c r="D547" s="282" t="s">
        <v>349</v>
      </c>
      <c r="E547" s="3" t="s">
        <v>112</v>
      </c>
      <c r="F547" s="283" t="n">
        <v>2</v>
      </c>
      <c r="G547" s="24"/>
      <c r="H547" s="30"/>
    </row>
    <row r="548" s="31" customFormat="true" ht="16.8" hidden="false" customHeight="true" outlineLevel="0" collapsed="false">
      <c r="A548" s="24"/>
      <c r="B548" s="30"/>
      <c r="C548" s="278" t="s">
        <v>132</v>
      </c>
      <c r="D548" s="279" t="s">
        <v>133</v>
      </c>
      <c r="E548" s="280" t="s">
        <v>129</v>
      </c>
      <c r="F548" s="281" t="n">
        <v>12</v>
      </c>
      <c r="G548" s="24"/>
      <c r="H548" s="30"/>
    </row>
    <row r="549" s="31" customFormat="true" ht="16.8" hidden="false" customHeight="true" outlineLevel="0" collapsed="false">
      <c r="A549" s="24"/>
      <c r="B549" s="30"/>
      <c r="C549" s="282" t="s">
        <v>132</v>
      </c>
      <c r="D549" s="282" t="s">
        <v>891</v>
      </c>
      <c r="E549" s="3"/>
      <c r="F549" s="283" t="n">
        <v>12</v>
      </c>
      <c r="G549" s="24"/>
      <c r="H549" s="30"/>
    </row>
    <row r="550" s="31" customFormat="true" ht="16.8" hidden="false" customHeight="true" outlineLevel="0" collapsed="false">
      <c r="A550" s="24"/>
      <c r="B550" s="30"/>
      <c r="C550" s="284" t="s">
        <v>986</v>
      </c>
      <c r="D550" s="24"/>
      <c r="E550" s="24"/>
      <c r="F550" s="24"/>
      <c r="G550" s="24"/>
      <c r="H550" s="30"/>
    </row>
    <row r="551" s="31" customFormat="true" ht="16.8" hidden="false" customHeight="true" outlineLevel="0" collapsed="false">
      <c r="A551" s="24"/>
      <c r="B551" s="30"/>
      <c r="C551" s="282" t="s">
        <v>178</v>
      </c>
      <c r="D551" s="282" t="s">
        <v>179</v>
      </c>
      <c r="E551" s="3" t="s">
        <v>129</v>
      </c>
      <c r="F551" s="283" t="n">
        <v>12</v>
      </c>
      <c r="G551" s="24"/>
      <c r="H551" s="30"/>
    </row>
    <row r="552" s="31" customFormat="true" ht="16.8" hidden="false" customHeight="true" outlineLevel="0" collapsed="false">
      <c r="A552" s="24"/>
      <c r="B552" s="30"/>
      <c r="C552" s="282" t="s">
        <v>218</v>
      </c>
      <c r="D552" s="282" t="s">
        <v>219</v>
      </c>
      <c r="E552" s="3" t="s">
        <v>129</v>
      </c>
      <c r="F552" s="283" t="n">
        <v>12</v>
      </c>
      <c r="G552" s="24"/>
      <c r="H552" s="30"/>
    </row>
    <row r="553" s="31" customFormat="true" ht="16.8" hidden="false" customHeight="true" outlineLevel="0" collapsed="false">
      <c r="A553" s="24"/>
      <c r="B553" s="30"/>
      <c r="C553" s="282" t="s">
        <v>382</v>
      </c>
      <c r="D553" s="282" t="s">
        <v>383</v>
      </c>
      <c r="E553" s="3" t="s">
        <v>384</v>
      </c>
      <c r="F553" s="283" t="n">
        <v>0.18</v>
      </c>
      <c r="G553" s="24"/>
      <c r="H553" s="30"/>
    </row>
    <row r="554" s="31" customFormat="true" ht="16.8" hidden="false" customHeight="true" outlineLevel="0" collapsed="false">
      <c r="A554" s="24"/>
      <c r="B554" s="30"/>
      <c r="C554" s="278" t="s">
        <v>121</v>
      </c>
      <c r="D554" s="279" t="s">
        <v>122</v>
      </c>
      <c r="E554" s="280" t="s">
        <v>112</v>
      </c>
      <c r="F554" s="281" t="n">
        <v>0.5</v>
      </c>
      <c r="G554" s="24"/>
      <c r="H554" s="30"/>
    </row>
    <row r="555" s="31" customFormat="true" ht="16.8" hidden="false" customHeight="true" outlineLevel="0" collapsed="false">
      <c r="A555" s="24"/>
      <c r="B555" s="30"/>
      <c r="C555" s="282" t="s">
        <v>121</v>
      </c>
      <c r="D555" s="282" t="s">
        <v>912</v>
      </c>
      <c r="E555" s="3"/>
      <c r="F555" s="283" t="n">
        <v>0.5</v>
      </c>
      <c r="G555" s="24"/>
      <c r="H555" s="30"/>
    </row>
    <row r="556" s="31" customFormat="true" ht="16.8" hidden="false" customHeight="true" outlineLevel="0" collapsed="false">
      <c r="A556" s="24"/>
      <c r="B556" s="30"/>
      <c r="C556" s="284" t="s">
        <v>986</v>
      </c>
      <c r="D556" s="24"/>
      <c r="E556" s="24"/>
      <c r="F556" s="24"/>
      <c r="G556" s="24"/>
      <c r="H556" s="30"/>
    </row>
    <row r="557" s="31" customFormat="true" ht="16.8" hidden="false" customHeight="true" outlineLevel="0" collapsed="false">
      <c r="A557" s="24"/>
      <c r="B557" s="30"/>
      <c r="C557" s="282" t="s">
        <v>456</v>
      </c>
      <c r="D557" s="282" t="s">
        <v>457</v>
      </c>
      <c r="E557" s="3" t="s">
        <v>112</v>
      </c>
      <c r="F557" s="283" t="n">
        <v>0.5</v>
      </c>
      <c r="G557" s="24"/>
      <c r="H557" s="30"/>
    </row>
    <row r="558" s="31" customFormat="true" ht="16.8" hidden="false" customHeight="true" outlineLevel="0" collapsed="false">
      <c r="A558" s="24"/>
      <c r="B558" s="30"/>
      <c r="C558" s="282" t="s">
        <v>463</v>
      </c>
      <c r="D558" s="282" t="s">
        <v>464</v>
      </c>
      <c r="E558" s="3" t="s">
        <v>384</v>
      </c>
      <c r="F558" s="283" t="n">
        <v>0.325</v>
      </c>
      <c r="G558" s="24"/>
      <c r="H558" s="30"/>
    </row>
    <row r="559" s="31" customFormat="true" ht="16.8" hidden="false" customHeight="true" outlineLevel="0" collapsed="false">
      <c r="A559" s="24"/>
      <c r="B559" s="30"/>
      <c r="C559" s="278" t="s">
        <v>147</v>
      </c>
      <c r="D559" s="279" t="s">
        <v>148</v>
      </c>
      <c r="E559" s="280" t="s">
        <v>138</v>
      </c>
      <c r="F559" s="281" t="n">
        <v>1</v>
      </c>
      <c r="G559" s="24"/>
      <c r="H559" s="30"/>
    </row>
    <row r="560" s="31" customFormat="true" ht="16.8" hidden="false" customHeight="true" outlineLevel="0" collapsed="false">
      <c r="A560" s="24"/>
      <c r="B560" s="30"/>
      <c r="C560" s="282" t="s">
        <v>147</v>
      </c>
      <c r="D560" s="282" t="s">
        <v>83</v>
      </c>
      <c r="E560" s="3"/>
      <c r="F560" s="283" t="n">
        <v>1</v>
      </c>
      <c r="G560" s="24"/>
      <c r="H560" s="30"/>
    </row>
    <row r="561" s="31" customFormat="true" ht="16.8" hidden="false" customHeight="true" outlineLevel="0" collapsed="false">
      <c r="A561" s="24"/>
      <c r="B561" s="30"/>
      <c r="C561" s="284" t="s">
        <v>986</v>
      </c>
      <c r="D561" s="24"/>
      <c r="E561" s="24"/>
      <c r="F561" s="24"/>
      <c r="G561" s="24"/>
      <c r="H561" s="30"/>
    </row>
    <row r="562" s="31" customFormat="true" ht="16.8" hidden="false" customHeight="true" outlineLevel="0" collapsed="false">
      <c r="A562" s="24"/>
      <c r="B562" s="30"/>
      <c r="C562" s="282" t="s">
        <v>229</v>
      </c>
      <c r="D562" s="282" t="s">
        <v>230</v>
      </c>
      <c r="E562" s="3" t="s">
        <v>138</v>
      </c>
      <c r="F562" s="283" t="n">
        <v>1</v>
      </c>
      <c r="G562" s="24"/>
      <c r="H562" s="30"/>
    </row>
    <row r="563" s="31" customFormat="true" ht="16.8" hidden="false" customHeight="true" outlineLevel="0" collapsed="false">
      <c r="A563" s="24"/>
      <c r="B563" s="30"/>
      <c r="C563" s="282" t="s">
        <v>299</v>
      </c>
      <c r="D563" s="282" t="s">
        <v>300</v>
      </c>
      <c r="E563" s="3" t="s">
        <v>138</v>
      </c>
      <c r="F563" s="283" t="n">
        <v>1</v>
      </c>
      <c r="G563" s="24"/>
      <c r="H563" s="30"/>
    </row>
    <row r="564" s="31" customFormat="true" ht="16.8" hidden="false" customHeight="true" outlineLevel="0" collapsed="false">
      <c r="A564" s="24"/>
      <c r="B564" s="30"/>
      <c r="C564" s="282" t="s">
        <v>326</v>
      </c>
      <c r="D564" s="282" t="s">
        <v>327</v>
      </c>
      <c r="E564" s="3" t="s">
        <v>138</v>
      </c>
      <c r="F564" s="283" t="n">
        <v>19</v>
      </c>
      <c r="G564" s="24"/>
      <c r="H564" s="30"/>
    </row>
    <row r="565" s="31" customFormat="true" ht="16.8" hidden="false" customHeight="true" outlineLevel="0" collapsed="false">
      <c r="A565" s="24"/>
      <c r="B565" s="30"/>
      <c r="C565" s="282" t="s">
        <v>376</v>
      </c>
      <c r="D565" s="282" t="s">
        <v>377</v>
      </c>
      <c r="E565" s="3" t="s">
        <v>138</v>
      </c>
      <c r="F565" s="283" t="n">
        <v>1</v>
      </c>
      <c r="G565" s="24"/>
      <c r="H565" s="30"/>
    </row>
    <row r="566" s="31" customFormat="true" ht="16.8" hidden="false" customHeight="true" outlineLevel="0" collapsed="false">
      <c r="A566" s="24"/>
      <c r="B566" s="30"/>
      <c r="C566" s="282" t="s">
        <v>394</v>
      </c>
      <c r="D566" s="282" t="s">
        <v>395</v>
      </c>
      <c r="E566" s="3" t="s">
        <v>138</v>
      </c>
      <c r="F566" s="283" t="n">
        <v>1</v>
      </c>
      <c r="G566" s="24"/>
      <c r="H566" s="30"/>
    </row>
    <row r="567" s="31" customFormat="true" ht="16.8" hidden="false" customHeight="true" outlineLevel="0" collapsed="false">
      <c r="A567" s="24"/>
      <c r="B567" s="30"/>
      <c r="C567" s="278" t="s">
        <v>110</v>
      </c>
      <c r="D567" s="279" t="s">
        <v>111</v>
      </c>
      <c r="E567" s="280" t="s">
        <v>112</v>
      </c>
      <c r="F567" s="281" t="n">
        <v>10.575</v>
      </c>
      <c r="G567" s="24"/>
      <c r="H567" s="30"/>
    </row>
    <row r="568" s="31" customFormat="true" ht="16.8" hidden="false" customHeight="true" outlineLevel="0" collapsed="false">
      <c r="A568" s="24"/>
      <c r="B568" s="30"/>
      <c r="C568" s="282"/>
      <c r="D568" s="282" t="s">
        <v>862</v>
      </c>
      <c r="E568" s="3"/>
      <c r="F568" s="283" t="n">
        <v>0</v>
      </c>
      <c r="G568" s="24"/>
      <c r="H568" s="30"/>
    </row>
    <row r="569" s="31" customFormat="true" ht="16.8" hidden="false" customHeight="true" outlineLevel="0" collapsed="false">
      <c r="A569" s="24"/>
      <c r="B569" s="30"/>
      <c r="C569" s="282"/>
      <c r="D569" s="282" t="s">
        <v>894</v>
      </c>
      <c r="E569" s="3"/>
      <c r="F569" s="283" t="n">
        <v>10.575</v>
      </c>
      <c r="G569" s="24"/>
      <c r="H569" s="30"/>
    </row>
    <row r="570" s="31" customFormat="true" ht="16.8" hidden="false" customHeight="true" outlineLevel="0" collapsed="false">
      <c r="A570" s="24"/>
      <c r="B570" s="30"/>
      <c r="C570" s="282" t="s">
        <v>110</v>
      </c>
      <c r="D570" s="282" t="s">
        <v>210</v>
      </c>
      <c r="E570" s="3"/>
      <c r="F570" s="283" t="n">
        <v>10.575</v>
      </c>
      <c r="G570" s="24"/>
      <c r="H570" s="30"/>
    </row>
    <row r="571" s="31" customFormat="true" ht="16.8" hidden="false" customHeight="true" outlineLevel="0" collapsed="false">
      <c r="A571" s="24"/>
      <c r="B571" s="30"/>
      <c r="C571" s="284" t="s">
        <v>986</v>
      </c>
      <c r="D571" s="24"/>
      <c r="E571" s="24"/>
      <c r="F571" s="24"/>
      <c r="G571" s="24"/>
      <c r="H571" s="30"/>
    </row>
    <row r="572" s="31" customFormat="true" ht="16.8" hidden="false" customHeight="true" outlineLevel="0" collapsed="false">
      <c r="A572" s="24"/>
      <c r="B572" s="30"/>
      <c r="C572" s="282" t="s">
        <v>236</v>
      </c>
      <c r="D572" s="282" t="s">
        <v>237</v>
      </c>
      <c r="E572" s="3" t="s">
        <v>112</v>
      </c>
      <c r="F572" s="283" t="n">
        <v>10.575</v>
      </c>
      <c r="G572" s="24"/>
      <c r="H572" s="30"/>
    </row>
    <row r="573" s="31" customFormat="true" ht="16.8" hidden="false" customHeight="true" outlineLevel="0" collapsed="false">
      <c r="A573" s="24"/>
      <c r="B573" s="30"/>
      <c r="C573" s="282" t="s">
        <v>248</v>
      </c>
      <c r="D573" s="282" t="s">
        <v>249</v>
      </c>
      <c r="E573" s="3" t="s">
        <v>112</v>
      </c>
      <c r="F573" s="283" t="n">
        <v>10.575</v>
      </c>
      <c r="G573" s="24"/>
      <c r="H573" s="30"/>
    </row>
    <row r="574" s="31" customFormat="true" ht="16.8" hidden="false" customHeight="true" outlineLevel="0" collapsed="false">
      <c r="A574" s="24"/>
      <c r="B574" s="30"/>
      <c r="C574" s="282" t="s">
        <v>341</v>
      </c>
      <c r="D574" s="282" t="s">
        <v>342</v>
      </c>
      <c r="E574" s="3" t="s">
        <v>112</v>
      </c>
      <c r="F574" s="283" t="n">
        <v>10.575</v>
      </c>
      <c r="G574" s="24"/>
      <c r="H574" s="30"/>
    </row>
    <row r="575" s="31" customFormat="true" ht="16.8" hidden="false" customHeight="true" outlineLevel="0" collapsed="false">
      <c r="A575" s="24"/>
      <c r="B575" s="30"/>
      <c r="C575" s="282" t="s">
        <v>433</v>
      </c>
      <c r="D575" s="282" t="s">
        <v>434</v>
      </c>
      <c r="E575" s="3" t="s">
        <v>112</v>
      </c>
      <c r="F575" s="283" t="n">
        <v>5.288</v>
      </c>
      <c r="G575" s="24"/>
      <c r="H575" s="30"/>
    </row>
    <row r="576" s="31" customFormat="true" ht="16.8" hidden="false" customHeight="true" outlineLevel="0" collapsed="false">
      <c r="A576" s="24"/>
      <c r="B576" s="30"/>
      <c r="C576" s="282" t="s">
        <v>470</v>
      </c>
      <c r="D576" s="282" t="s">
        <v>471</v>
      </c>
      <c r="E576" s="3" t="s">
        <v>384</v>
      </c>
      <c r="F576" s="283" t="n">
        <v>12.87</v>
      </c>
      <c r="G576" s="24"/>
      <c r="H576" s="30"/>
    </row>
    <row r="577" s="31" customFormat="true" ht="16.8" hidden="false" customHeight="true" outlineLevel="0" collapsed="false">
      <c r="A577" s="24"/>
      <c r="B577" s="30"/>
      <c r="C577" s="282" t="s">
        <v>477</v>
      </c>
      <c r="D577" s="282" t="s">
        <v>478</v>
      </c>
      <c r="E577" s="3" t="s">
        <v>384</v>
      </c>
      <c r="F577" s="283" t="n">
        <v>12.87</v>
      </c>
      <c r="G577" s="24"/>
      <c r="H577" s="30"/>
    </row>
    <row r="578" s="31" customFormat="true" ht="16.8" hidden="false" customHeight="true" outlineLevel="0" collapsed="false">
      <c r="A578" s="24"/>
      <c r="B578" s="30"/>
      <c r="C578" s="282" t="s">
        <v>484</v>
      </c>
      <c r="D578" s="282" t="s">
        <v>485</v>
      </c>
      <c r="E578" s="3" t="s">
        <v>384</v>
      </c>
      <c r="F578" s="283" t="n">
        <v>12.87</v>
      </c>
      <c r="G578" s="24"/>
      <c r="H578" s="30"/>
    </row>
    <row r="579" s="31" customFormat="true" ht="16.8" hidden="false" customHeight="true" outlineLevel="0" collapsed="false">
      <c r="A579" s="24"/>
      <c r="B579" s="30"/>
      <c r="C579" s="278" t="s">
        <v>127</v>
      </c>
      <c r="D579" s="279" t="s">
        <v>886</v>
      </c>
      <c r="E579" s="280" t="s">
        <v>129</v>
      </c>
      <c r="F579" s="281" t="n">
        <v>14.5</v>
      </c>
      <c r="G579" s="24"/>
      <c r="H579" s="30"/>
    </row>
    <row r="580" s="31" customFormat="true" ht="16.8" hidden="false" customHeight="true" outlineLevel="0" collapsed="false">
      <c r="A580" s="24"/>
      <c r="B580" s="30"/>
      <c r="C580" s="282"/>
      <c r="D580" s="282" t="s">
        <v>862</v>
      </c>
      <c r="E580" s="3"/>
      <c r="F580" s="283" t="n">
        <v>0</v>
      </c>
      <c r="G580" s="24"/>
      <c r="H580" s="30"/>
    </row>
    <row r="581" s="31" customFormat="true" ht="16.8" hidden="false" customHeight="true" outlineLevel="0" collapsed="false">
      <c r="A581" s="24"/>
      <c r="B581" s="30"/>
      <c r="C581" s="282" t="s">
        <v>127</v>
      </c>
      <c r="D581" s="282" t="s">
        <v>896</v>
      </c>
      <c r="E581" s="3"/>
      <c r="F581" s="283" t="n">
        <v>14.5</v>
      </c>
      <c r="G581" s="24"/>
      <c r="H581" s="30"/>
    </row>
    <row r="582" s="31" customFormat="true" ht="16.8" hidden="false" customHeight="true" outlineLevel="0" collapsed="false">
      <c r="A582" s="24"/>
      <c r="B582" s="30"/>
      <c r="C582" s="284" t="s">
        <v>986</v>
      </c>
      <c r="D582" s="24"/>
      <c r="E582" s="24"/>
      <c r="F582" s="24"/>
      <c r="G582" s="24"/>
      <c r="H582" s="30"/>
    </row>
    <row r="583" s="31" customFormat="true" ht="16.8" hidden="false" customHeight="true" outlineLevel="0" collapsed="false">
      <c r="A583" s="24"/>
      <c r="B583" s="30"/>
      <c r="C583" s="282" t="s">
        <v>253</v>
      </c>
      <c r="D583" s="282" t="s">
        <v>254</v>
      </c>
      <c r="E583" s="3" t="s">
        <v>129</v>
      </c>
      <c r="F583" s="283" t="n">
        <v>14.5</v>
      </c>
      <c r="G583" s="24"/>
      <c r="H583" s="30"/>
    </row>
    <row r="584" s="31" customFormat="true" ht="16.8" hidden="false" customHeight="true" outlineLevel="0" collapsed="false">
      <c r="A584" s="24"/>
      <c r="B584" s="30"/>
      <c r="C584" s="282" t="s">
        <v>333</v>
      </c>
      <c r="D584" s="282" t="s">
        <v>334</v>
      </c>
      <c r="E584" s="3" t="s">
        <v>112</v>
      </c>
      <c r="F584" s="283" t="n">
        <v>47.98</v>
      </c>
      <c r="G584" s="24"/>
      <c r="H584" s="30"/>
    </row>
    <row r="585" s="31" customFormat="true" ht="16.8" hidden="false" customHeight="true" outlineLevel="0" collapsed="false">
      <c r="A585" s="24"/>
      <c r="B585" s="30"/>
      <c r="C585" s="282" t="s">
        <v>362</v>
      </c>
      <c r="D585" s="282" t="s">
        <v>363</v>
      </c>
      <c r="E585" s="3" t="s">
        <v>112</v>
      </c>
      <c r="F585" s="283" t="n">
        <v>45.98</v>
      </c>
      <c r="G585" s="24"/>
      <c r="H585" s="30"/>
    </row>
    <row r="586" s="31" customFormat="true" ht="16.8" hidden="false" customHeight="true" outlineLevel="0" collapsed="false">
      <c r="A586" s="24"/>
      <c r="B586" s="30"/>
      <c r="C586" s="278" t="s">
        <v>118</v>
      </c>
      <c r="D586" s="279" t="s">
        <v>119</v>
      </c>
      <c r="E586" s="280" t="s">
        <v>112</v>
      </c>
      <c r="F586" s="281" t="n">
        <v>43.08</v>
      </c>
      <c r="G586" s="24"/>
      <c r="H586" s="30"/>
    </row>
    <row r="587" s="31" customFormat="true" ht="16.8" hidden="false" customHeight="true" outlineLevel="0" collapsed="false">
      <c r="A587" s="24"/>
      <c r="B587" s="30"/>
      <c r="C587" s="282"/>
      <c r="D587" s="282" t="s">
        <v>862</v>
      </c>
      <c r="E587" s="3"/>
      <c r="F587" s="283" t="n">
        <v>0</v>
      </c>
      <c r="G587" s="24"/>
      <c r="H587" s="30"/>
    </row>
    <row r="588" s="31" customFormat="true" ht="16.8" hidden="false" customHeight="true" outlineLevel="0" collapsed="false">
      <c r="A588" s="24"/>
      <c r="B588" s="30"/>
      <c r="C588" s="282"/>
      <c r="D588" s="282" t="s">
        <v>897</v>
      </c>
      <c r="E588" s="3"/>
      <c r="F588" s="283" t="n">
        <v>41.28</v>
      </c>
      <c r="G588" s="24"/>
      <c r="H588" s="30"/>
    </row>
    <row r="589" s="31" customFormat="true" ht="16.8" hidden="false" customHeight="true" outlineLevel="0" collapsed="false">
      <c r="A589" s="24"/>
      <c r="B589" s="30"/>
      <c r="C589" s="282"/>
      <c r="D589" s="282" t="s">
        <v>898</v>
      </c>
      <c r="E589" s="3"/>
      <c r="F589" s="283" t="n">
        <v>1.8</v>
      </c>
      <c r="G589" s="24"/>
      <c r="H589" s="30"/>
    </row>
    <row r="590" s="31" customFormat="true" ht="16.8" hidden="false" customHeight="true" outlineLevel="0" collapsed="false">
      <c r="A590" s="24"/>
      <c r="B590" s="30"/>
      <c r="C590" s="282" t="s">
        <v>118</v>
      </c>
      <c r="D590" s="282" t="s">
        <v>210</v>
      </c>
      <c r="E590" s="3"/>
      <c r="F590" s="283" t="n">
        <v>43.08</v>
      </c>
      <c r="G590" s="24"/>
      <c r="H590" s="30"/>
    </row>
    <row r="591" s="31" customFormat="true" ht="16.8" hidden="false" customHeight="true" outlineLevel="0" collapsed="false">
      <c r="A591" s="24"/>
      <c r="B591" s="30"/>
      <c r="C591" s="284" t="s">
        <v>986</v>
      </c>
      <c r="D591" s="24"/>
      <c r="E591" s="24"/>
      <c r="F591" s="24"/>
      <c r="G591" s="24"/>
      <c r="H591" s="30"/>
    </row>
    <row r="592" s="31" customFormat="true" ht="16.8" hidden="false" customHeight="true" outlineLevel="0" collapsed="false">
      <c r="A592" s="24"/>
      <c r="B592" s="30"/>
      <c r="C592" s="282" t="s">
        <v>260</v>
      </c>
      <c r="D592" s="282" t="s">
        <v>261</v>
      </c>
      <c r="E592" s="3" t="s">
        <v>112</v>
      </c>
      <c r="F592" s="283" t="n">
        <v>25.848</v>
      </c>
      <c r="G592" s="24"/>
      <c r="H592" s="30"/>
    </row>
    <row r="593" s="31" customFormat="true" ht="16.8" hidden="false" customHeight="true" outlineLevel="0" collapsed="false">
      <c r="A593" s="24"/>
      <c r="B593" s="30"/>
      <c r="C593" s="282" t="s">
        <v>274</v>
      </c>
      <c r="D593" s="282" t="s">
        <v>275</v>
      </c>
      <c r="E593" s="3" t="s">
        <v>112</v>
      </c>
      <c r="F593" s="283" t="n">
        <v>17.232</v>
      </c>
      <c r="G593" s="24"/>
      <c r="H593" s="30"/>
    </row>
    <row r="594" s="31" customFormat="true" ht="16.8" hidden="false" customHeight="true" outlineLevel="0" collapsed="false">
      <c r="A594" s="24"/>
      <c r="B594" s="30"/>
      <c r="C594" s="282" t="s">
        <v>333</v>
      </c>
      <c r="D594" s="282" t="s">
        <v>334</v>
      </c>
      <c r="E594" s="3" t="s">
        <v>112</v>
      </c>
      <c r="F594" s="283" t="n">
        <v>47.98</v>
      </c>
      <c r="G594" s="24"/>
      <c r="H594" s="30"/>
    </row>
    <row r="595" s="31" customFormat="true" ht="16.8" hidden="false" customHeight="true" outlineLevel="0" collapsed="false">
      <c r="A595" s="24"/>
      <c r="B595" s="30"/>
      <c r="C595" s="282" t="s">
        <v>362</v>
      </c>
      <c r="D595" s="282" t="s">
        <v>363</v>
      </c>
      <c r="E595" s="3" t="s">
        <v>112</v>
      </c>
      <c r="F595" s="283" t="n">
        <v>45.98</v>
      </c>
      <c r="G595" s="24"/>
      <c r="H595" s="30"/>
    </row>
    <row r="596" s="31" customFormat="true" ht="16.8" hidden="false" customHeight="true" outlineLevel="0" collapsed="false">
      <c r="A596" s="24"/>
      <c r="B596" s="30"/>
      <c r="C596" s="278" t="s">
        <v>114</v>
      </c>
      <c r="D596" s="279" t="s">
        <v>115</v>
      </c>
      <c r="E596" s="280" t="s">
        <v>112</v>
      </c>
      <c r="F596" s="281" t="n">
        <v>5.288</v>
      </c>
      <c r="G596" s="24"/>
      <c r="H596" s="30"/>
    </row>
    <row r="597" s="31" customFormat="true" ht="16.8" hidden="false" customHeight="true" outlineLevel="0" collapsed="false">
      <c r="A597" s="24"/>
      <c r="B597" s="30"/>
      <c r="C597" s="282"/>
      <c r="D597" s="282" t="s">
        <v>438</v>
      </c>
      <c r="E597" s="3"/>
      <c r="F597" s="283" t="n">
        <v>5.288</v>
      </c>
      <c r="G597" s="24"/>
      <c r="H597" s="30"/>
    </row>
    <row r="598" s="31" customFormat="true" ht="16.8" hidden="false" customHeight="true" outlineLevel="0" collapsed="false">
      <c r="A598" s="24"/>
      <c r="B598" s="30"/>
      <c r="C598" s="282" t="s">
        <v>114</v>
      </c>
      <c r="D598" s="282" t="s">
        <v>210</v>
      </c>
      <c r="E598" s="3"/>
      <c r="F598" s="283" t="n">
        <v>5.288</v>
      </c>
      <c r="G598" s="24"/>
      <c r="H598" s="30"/>
    </row>
    <row r="599" s="31" customFormat="true" ht="16.8" hidden="false" customHeight="true" outlineLevel="0" collapsed="false">
      <c r="A599" s="24"/>
      <c r="B599" s="30"/>
      <c r="C599" s="284" t="s">
        <v>986</v>
      </c>
      <c r="D599" s="24"/>
      <c r="E599" s="24"/>
      <c r="F599" s="24"/>
      <c r="G599" s="24"/>
      <c r="H599" s="30"/>
    </row>
    <row r="600" s="31" customFormat="true" ht="16.8" hidden="false" customHeight="true" outlineLevel="0" collapsed="false">
      <c r="A600" s="24"/>
      <c r="B600" s="30"/>
      <c r="C600" s="282" t="s">
        <v>433</v>
      </c>
      <c r="D600" s="282" t="s">
        <v>434</v>
      </c>
      <c r="E600" s="3" t="s">
        <v>112</v>
      </c>
      <c r="F600" s="283" t="n">
        <v>5.288</v>
      </c>
      <c r="G600" s="24"/>
      <c r="H600" s="30"/>
    </row>
    <row r="601" s="31" customFormat="true" ht="16.8" hidden="false" customHeight="true" outlineLevel="0" collapsed="false">
      <c r="A601" s="24"/>
      <c r="B601" s="30"/>
      <c r="C601" s="282" t="s">
        <v>415</v>
      </c>
      <c r="D601" s="282" t="s">
        <v>416</v>
      </c>
      <c r="E601" s="3" t="s">
        <v>112</v>
      </c>
      <c r="F601" s="283" t="n">
        <v>57.042</v>
      </c>
      <c r="G601" s="24"/>
      <c r="H601" s="30"/>
    </row>
    <row r="602" s="31" customFormat="true" ht="26.4" hidden="false" customHeight="true" outlineLevel="0" collapsed="false">
      <c r="A602" s="24"/>
      <c r="B602" s="30"/>
      <c r="C602" s="277" t="s">
        <v>104</v>
      </c>
      <c r="D602" s="277" t="s">
        <v>105</v>
      </c>
      <c r="E602" s="24"/>
      <c r="F602" s="24"/>
      <c r="G602" s="24"/>
      <c r="H602" s="30"/>
    </row>
    <row r="603" s="31" customFormat="true" ht="16.8" hidden="false" customHeight="true" outlineLevel="0" collapsed="false">
      <c r="A603" s="24"/>
      <c r="B603" s="30"/>
      <c r="C603" s="278" t="s">
        <v>136</v>
      </c>
      <c r="D603" s="279" t="s">
        <v>137</v>
      </c>
      <c r="E603" s="280" t="s">
        <v>138</v>
      </c>
      <c r="F603" s="281" t="n">
        <v>12</v>
      </c>
      <c r="G603" s="24"/>
      <c r="H603" s="30"/>
    </row>
    <row r="604" s="31" customFormat="true" ht="16.8" hidden="false" customHeight="true" outlineLevel="0" collapsed="false">
      <c r="A604" s="24"/>
      <c r="B604" s="30"/>
      <c r="C604" s="278" t="s">
        <v>143</v>
      </c>
      <c r="D604" s="279" t="s">
        <v>144</v>
      </c>
      <c r="E604" s="280" t="s">
        <v>138</v>
      </c>
      <c r="F604" s="281" t="n">
        <v>2</v>
      </c>
      <c r="G604" s="24"/>
      <c r="H604" s="30"/>
    </row>
    <row r="605" s="31" customFormat="true" ht="16.8" hidden="false" customHeight="true" outlineLevel="0" collapsed="false">
      <c r="A605" s="24"/>
      <c r="B605" s="30"/>
      <c r="C605" s="278" t="s">
        <v>124</v>
      </c>
      <c r="D605" s="279" t="s">
        <v>125</v>
      </c>
      <c r="E605" s="280" t="s">
        <v>112</v>
      </c>
      <c r="F605" s="281" t="n">
        <v>6.66</v>
      </c>
      <c r="G605" s="24"/>
      <c r="H605" s="30"/>
    </row>
    <row r="606" s="31" customFormat="true" ht="16.8" hidden="false" customHeight="true" outlineLevel="0" collapsed="false">
      <c r="A606" s="24"/>
      <c r="B606" s="30"/>
      <c r="C606" s="282"/>
      <c r="D606" s="282" t="s">
        <v>919</v>
      </c>
      <c r="E606" s="3"/>
      <c r="F606" s="283" t="n">
        <v>0</v>
      </c>
      <c r="G606" s="24"/>
      <c r="H606" s="30"/>
    </row>
    <row r="607" s="31" customFormat="true" ht="16.8" hidden="false" customHeight="true" outlineLevel="0" collapsed="false">
      <c r="A607" s="24"/>
      <c r="B607" s="30"/>
      <c r="C607" s="282"/>
      <c r="D607" s="282" t="s">
        <v>927</v>
      </c>
      <c r="E607" s="3"/>
      <c r="F607" s="283" t="n">
        <v>6.66</v>
      </c>
      <c r="G607" s="24"/>
      <c r="H607" s="30"/>
    </row>
    <row r="608" s="31" customFormat="true" ht="16.8" hidden="false" customHeight="true" outlineLevel="0" collapsed="false">
      <c r="A608" s="24"/>
      <c r="B608" s="30"/>
      <c r="C608" s="282" t="s">
        <v>124</v>
      </c>
      <c r="D608" s="282" t="s">
        <v>210</v>
      </c>
      <c r="E608" s="3"/>
      <c r="F608" s="283" t="n">
        <v>6.66</v>
      </c>
      <c r="G608" s="24"/>
      <c r="H608" s="30"/>
    </row>
    <row r="609" s="31" customFormat="true" ht="16.8" hidden="false" customHeight="true" outlineLevel="0" collapsed="false">
      <c r="A609" s="24"/>
      <c r="B609" s="30"/>
      <c r="C609" s="284" t="s">
        <v>986</v>
      </c>
      <c r="D609" s="24"/>
      <c r="E609" s="24"/>
      <c r="F609" s="24"/>
      <c r="G609" s="24"/>
      <c r="H609" s="30"/>
    </row>
    <row r="610" s="31" customFormat="true" ht="16.8" hidden="false" customHeight="true" outlineLevel="0" collapsed="false">
      <c r="A610" s="24"/>
      <c r="B610" s="30"/>
      <c r="C610" s="282" t="s">
        <v>355</v>
      </c>
      <c r="D610" s="282" t="s">
        <v>356</v>
      </c>
      <c r="E610" s="3" t="s">
        <v>112</v>
      </c>
      <c r="F610" s="283" t="n">
        <v>6.66</v>
      </c>
      <c r="G610" s="24"/>
      <c r="H610" s="30"/>
    </row>
    <row r="611" s="31" customFormat="true" ht="16.8" hidden="false" customHeight="true" outlineLevel="0" collapsed="false">
      <c r="A611" s="24"/>
      <c r="B611" s="30"/>
      <c r="C611" s="282" t="s">
        <v>348</v>
      </c>
      <c r="D611" s="282" t="s">
        <v>349</v>
      </c>
      <c r="E611" s="3" t="s">
        <v>112</v>
      </c>
      <c r="F611" s="283" t="n">
        <v>6.66</v>
      </c>
      <c r="G611" s="24"/>
      <c r="H611" s="30"/>
    </row>
    <row r="612" s="31" customFormat="true" ht="16.8" hidden="false" customHeight="true" outlineLevel="0" collapsed="false">
      <c r="A612" s="24"/>
      <c r="B612" s="30"/>
      <c r="C612" s="278" t="s">
        <v>132</v>
      </c>
      <c r="D612" s="279" t="s">
        <v>133</v>
      </c>
      <c r="E612" s="280" t="s">
        <v>129</v>
      </c>
      <c r="F612" s="281" t="n">
        <v>50</v>
      </c>
      <c r="G612" s="24"/>
      <c r="H612" s="30"/>
    </row>
    <row r="613" s="31" customFormat="true" ht="16.8" hidden="false" customHeight="true" outlineLevel="0" collapsed="false">
      <c r="A613" s="24"/>
      <c r="B613" s="30"/>
      <c r="C613" s="278" t="s">
        <v>145</v>
      </c>
      <c r="D613" s="279" t="s">
        <v>146</v>
      </c>
      <c r="E613" s="280" t="s">
        <v>138</v>
      </c>
      <c r="F613" s="281" t="n">
        <v>12</v>
      </c>
      <c r="G613" s="24"/>
      <c r="H613" s="30"/>
    </row>
    <row r="614" s="31" customFormat="true" ht="16.8" hidden="false" customHeight="true" outlineLevel="0" collapsed="false">
      <c r="A614" s="24"/>
      <c r="B614" s="30"/>
      <c r="C614" s="278" t="s">
        <v>147</v>
      </c>
      <c r="D614" s="279" t="s">
        <v>148</v>
      </c>
      <c r="E614" s="280" t="s">
        <v>138</v>
      </c>
      <c r="F614" s="281" t="n">
        <v>4</v>
      </c>
      <c r="G614" s="24"/>
      <c r="H614" s="30"/>
    </row>
    <row r="615" s="31" customFormat="true" ht="16.8" hidden="false" customHeight="true" outlineLevel="0" collapsed="false">
      <c r="A615" s="24"/>
      <c r="B615" s="30"/>
      <c r="C615" s="278" t="s">
        <v>110</v>
      </c>
      <c r="D615" s="279" t="s">
        <v>111</v>
      </c>
      <c r="E615" s="280" t="s">
        <v>112</v>
      </c>
      <c r="F615" s="281" t="n">
        <v>84.81</v>
      </c>
      <c r="G615" s="24"/>
      <c r="H615" s="30"/>
    </row>
    <row r="616" s="31" customFormat="true" ht="16.8" hidden="false" customHeight="true" outlineLevel="0" collapsed="false">
      <c r="A616" s="24"/>
      <c r="B616" s="30"/>
      <c r="C616" s="282"/>
      <c r="D616" s="282" t="s">
        <v>919</v>
      </c>
      <c r="E616" s="3"/>
      <c r="F616" s="283" t="n">
        <v>0</v>
      </c>
      <c r="G616" s="24"/>
      <c r="H616" s="30"/>
    </row>
    <row r="617" s="31" customFormat="true" ht="16.8" hidden="false" customHeight="true" outlineLevel="0" collapsed="false">
      <c r="A617" s="24"/>
      <c r="B617" s="30"/>
      <c r="C617" s="282"/>
      <c r="D617" s="282" t="s">
        <v>920</v>
      </c>
      <c r="E617" s="3"/>
      <c r="F617" s="283" t="n">
        <v>84.81</v>
      </c>
      <c r="G617" s="24"/>
      <c r="H617" s="30"/>
    </row>
    <row r="618" s="31" customFormat="true" ht="16.8" hidden="false" customHeight="true" outlineLevel="0" collapsed="false">
      <c r="A618" s="24"/>
      <c r="B618" s="30"/>
      <c r="C618" s="282" t="s">
        <v>110</v>
      </c>
      <c r="D618" s="282" t="s">
        <v>210</v>
      </c>
      <c r="E618" s="3"/>
      <c r="F618" s="283" t="n">
        <v>84.81</v>
      </c>
      <c r="G618" s="24"/>
      <c r="H618" s="30"/>
    </row>
    <row r="619" s="31" customFormat="true" ht="16.8" hidden="false" customHeight="true" outlineLevel="0" collapsed="false">
      <c r="A619" s="24"/>
      <c r="B619" s="30"/>
      <c r="C619" s="284" t="s">
        <v>986</v>
      </c>
      <c r="D619" s="24"/>
      <c r="E619" s="24"/>
      <c r="F619" s="24"/>
      <c r="G619" s="24"/>
      <c r="H619" s="30"/>
    </row>
    <row r="620" s="31" customFormat="true" ht="16.8" hidden="false" customHeight="true" outlineLevel="0" collapsed="false">
      <c r="A620" s="24"/>
      <c r="B620" s="30"/>
      <c r="C620" s="282" t="s">
        <v>236</v>
      </c>
      <c r="D620" s="282" t="s">
        <v>237</v>
      </c>
      <c r="E620" s="3" t="s">
        <v>112</v>
      </c>
      <c r="F620" s="283" t="n">
        <v>84.81</v>
      </c>
      <c r="G620" s="24"/>
      <c r="H620" s="30"/>
    </row>
    <row r="621" s="31" customFormat="true" ht="16.8" hidden="false" customHeight="true" outlineLevel="0" collapsed="false">
      <c r="A621" s="24"/>
      <c r="B621" s="30"/>
      <c r="C621" s="282" t="s">
        <v>248</v>
      </c>
      <c r="D621" s="282" t="s">
        <v>249</v>
      </c>
      <c r="E621" s="3" t="s">
        <v>112</v>
      </c>
      <c r="F621" s="283" t="n">
        <v>84.81</v>
      </c>
      <c r="G621" s="24"/>
      <c r="H621" s="30"/>
    </row>
    <row r="622" s="31" customFormat="true" ht="16.8" hidden="false" customHeight="true" outlineLevel="0" collapsed="false">
      <c r="A622" s="24"/>
      <c r="B622" s="30"/>
      <c r="C622" s="282" t="s">
        <v>341</v>
      </c>
      <c r="D622" s="282" t="s">
        <v>342</v>
      </c>
      <c r="E622" s="3" t="s">
        <v>112</v>
      </c>
      <c r="F622" s="283" t="n">
        <v>84.81</v>
      </c>
      <c r="G622" s="24"/>
      <c r="H622" s="30"/>
    </row>
    <row r="623" s="31" customFormat="true" ht="16.8" hidden="false" customHeight="true" outlineLevel="0" collapsed="false">
      <c r="A623" s="24"/>
      <c r="B623" s="30"/>
      <c r="C623" s="282" t="s">
        <v>433</v>
      </c>
      <c r="D623" s="282" t="s">
        <v>434</v>
      </c>
      <c r="E623" s="3" t="s">
        <v>112</v>
      </c>
      <c r="F623" s="283" t="n">
        <v>42.405</v>
      </c>
      <c r="G623" s="24"/>
      <c r="H623" s="30"/>
    </row>
    <row r="624" s="31" customFormat="true" ht="16.8" hidden="false" customHeight="true" outlineLevel="0" collapsed="false">
      <c r="A624" s="24"/>
      <c r="B624" s="30"/>
      <c r="C624" s="282" t="s">
        <v>470</v>
      </c>
      <c r="D624" s="282" t="s">
        <v>471</v>
      </c>
      <c r="E624" s="3" t="s">
        <v>384</v>
      </c>
      <c r="F624" s="283" t="n">
        <v>103.214</v>
      </c>
      <c r="G624" s="24"/>
      <c r="H624" s="30"/>
    </row>
    <row r="625" s="31" customFormat="true" ht="16.8" hidden="false" customHeight="true" outlineLevel="0" collapsed="false">
      <c r="A625" s="24"/>
      <c r="B625" s="30"/>
      <c r="C625" s="282" t="s">
        <v>477</v>
      </c>
      <c r="D625" s="282" t="s">
        <v>478</v>
      </c>
      <c r="E625" s="3" t="s">
        <v>384</v>
      </c>
      <c r="F625" s="283" t="n">
        <v>103.214</v>
      </c>
      <c r="G625" s="24"/>
      <c r="H625" s="30"/>
    </row>
    <row r="626" s="31" customFormat="true" ht="16.8" hidden="false" customHeight="true" outlineLevel="0" collapsed="false">
      <c r="A626" s="24"/>
      <c r="B626" s="30"/>
      <c r="C626" s="282" t="s">
        <v>484</v>
      </c>
      <c r="D626" s="282" t="s">
        <v>485</v>
      </c>
      <c r="E626" s="3" t="s">
        <v>384</v>
      </c>
      <c r="F626" s="283" t="n">
        <v>103.214</v>
      </c>
      <c r="G626" s="24"/>
      <c r="H626" s="30"/>
    </row>
    <row r="627" s="31" customFormat="true" ht="16.8" hidden="false" customHeight="true" outlineLevel="0" collapsed="false">
      <c r="A627" s="24"/>
      <c r="B627" s="30"/>
      <c r="C627" s="278" t="s">
        <v>118</v>
      </c>
      <c r="D627" s="279" t="s">
        <v>119</v>
      </c>
      <c r="E627" s="280" t="s">
        <v>112</v>
      </c>
      <c r="F627" s="281" t="n">
        <v>77.77</v>
      </c>
      <c r="G627" s="24"/>
      <c r="H627" s="30"/>
    </row>
    <row r="628" s="31" customFormat="true" ht="16.8" hidden="false" customHeight="true" outlineLevel="0" collapsed="false">
      <c r="A628" s="24"/>
      <c r="B628" s="30"/>
      <c r="C628" s="282"/>
      <c r="D628" s="282" t="s">
        <v>919</v>
      </c>
      <c r="E628" s="3"/>
      <c r="F628" s="283" t="n">
        <v>0</v>
      </c>
      <c r="G628" s="24"/>
      <c r="H628" s="30"/>
    </row>
    <row r="629" s="31" customFormat="true" ht="16.8" hidden="false" customHeight="true" outlineLevel="0" collapsed="false">
      <c r="A629" s="24"/>
      <c r="B629" s="30"/>
      <c r="C629" s="282"/>
      <c r="D629" s="282" t="s">
        <v>922</v>
      </c>
      <c r="E629" s="3"/>
      <c r="F629" s="283" t="n">
        <v>3</v>
      </c>
      <c r="G629" s="24"/>
      <c r="H629" s="30"/>
    </row>
    <row r="630" s="31" customFormat="true" ht="16.8" hidden="false" customHeight="true" outlineLevel="0" collapsed="false">
      <c r="A630" s="24"/>
      <c r="B630" s="30"/>
      <c r="C630" s="282"/>
      <c r="D630" s="282" t="s">
        <v>923</v>
      </c>
      <c r="E630" s="3"/>
      <c r="F630" s="283" t="n">
        <v>74.77</v>
      </c>
      <c r="G630" s="24"/>
      <c r="H630" s="30"/>
    </row>
    <row r="631" s="31" customFormat="true" ht="16.8" hidden="false" customHeight="true" outlineLevel="0" collapsed="false">
      <c r="A631" s="24"/>
      <c r="B631" s="30"/>
      <c r="C631" s="282" t="s">
        <v>118</v>
      </c>
      <c r="D631" s="282" t="s">
        <v>210</v>
      </c>
      <c r="E631" s="3"/>
      <c r="F631" s="283" t="n">
        <v>77.77</v>
      </c>
      <c r="G631" s="24"/>
      <c r="H631" s="30"/>
    </row>
    <row r="632" s="31" customFormat="true" ht="16.8" hidden="false" customHeight="true" outlineLevel="0" collapsed="false">
      <c r="A632" s="24"/>
      <c r="B632" s="30"/>
      <c r="C632" s="284" t="s">
        <v>986</v>
      </c>
      <c r="D632" s="24"/>
      <c r="E632" s="24"/>
      <c r="F632" s="24"/>
      <c r="G632" s="24"/>
      <c r="H632" s="30"/>
    </row>
    <row r="633" s="31" customFormat="true" ht="16.8" hidden="false" customHeight="true" outlineLevel="0" collapsed="false">
      <c r="A633" s="24"/>
      <c r="B633" s="30"/>
      <c r="C633" s="282" t="s">
        <v>260</v>
      </c>
      <c r="D633" s="282" t="s">
        <v>261</v>
      </c>
      <c r="E633" s="3" t="s">
        <v>112</v>
      </c>
      <c r="F633" s="283" t="n">
        <v>46.662</v>
      </c>
      <c r="G633" s="24"/>
      <c r="H633" s="30"/>
    </row>
    <row r="634" s="31" customFormat="true" ht="16.8" hidden="false" customHeight="true" outlineLevel="0" collapsed="false">
      <c r="A634" s="24"/>
      <c r="B634" s="30"/>
      <c r="C634" s="282" t="s">
        <v>274</v>
      </c>
      <c r="D634" s="282" t="s">
        <v>275</v>
      </c>
      <c r="E634" s="3" t="s">
        <v>112</v>
      </c>
      <c r="F634" s="283" t="n">
        <v>31.108</v>
      </c>
      <c r="G634" s="24"/>
      <c r="H634" s="30"/>
    </row>
    <row r="635" s="31" customFormat="true" ht="16.8" hidden="false" customHeight="true" outlineLevel="0" collapsed="false">
      <c r="A635" s="24"/>
      <c r="B635" s="30"/>
      <c r="C635" s="282" t="s">
        <v>333</v>
      </c>
      <c r="D635" s="282" t="s">
        <v>334</v>
      </c>
      <c r="E635" s="3" t="s">
        <v>112</v>
      </c>
      <c r="F635" s="283" t="n">
        <v>155.54</v>
      </c>
      <c r="G635" s="24"/>
      <c r="H635" s="30"/>
    </row>
    <row r="636" s="31" customFormat="true" ht="16.8" hidden="false" customHeight="true" outlineLevel="0" collapsed="false">
      <c r="A636" s="24"/>
      <c r="B636" s="30"/>
      <c r="C636" s="282" t="s">
        <v>362</v>
      </c>
      <c r="D636" s="282" t="s">
        <v>363</v>
      </c>
      <c r="E636" s="3" t="s">
        <v>112</v>
      </c>
      <c r="F636" s="283" t="n">
        <v>77.77</v>
      </c>
      <c r="G636" s="24"/>
      <c r="H636" s="30"/>
    </row>
    <row r="637" s="31" customFormat="true" ht="16.8" hidden="false" customHeight="true" outlineLevel="0" collapsed="false">
      <c r="A637" s="24"/>
      <c r="B637" s="30"/>
      <c r="C637" s="278" t="s">
        <v>114</v>
      </c>
      <c r="D637" s="279" t="s">
        <v>115</v>
      </c>
      <c r="E637" s="280" t="s">
        <v>112</v>
      </c>
      <c r="F637" s="281" t="n">
        <v>42.405</v>
      </c>
      <c r="G637" s="24"/>
      <c r="H637" s="30"/>
    </row>
    <row r="638" s="31" customFormat="true" ht="16.8" hidden="false" customHeight="true" outlineLevel="0" collapsed="false">
      <c r="A638" s="24"/>
      <c r="B638" s="30"/>
      <c r="C638" s="282"/>
      <c r="D638" s="282" t="s">
        <v>438</v>
      </c>
      <c r="E638" s="3"/>
      <c r="F638" s="283" t="n">
        <v>42.405</v>
      </c>
      <c r="G638" s="24"/>
      <c r="H638" s="30"/>
    </row>
    <row r="639" s="31" customFormat="true" ht="16.8" hidden="false" customHeight="true" outlineLevel="0" collapsed="false">
      <c r="A639" s="24"/>
      <c r="B639" s="30"/>
      <c r="C639" s="282" t="s">
        <v>114</v>
      </c>
      <c r="D639" s="282" t="s">
        <v>210</v>
      </c>
      <c r="E639" s="3"/>
      <c r="F639" s="283" t="n">
        <v>42.405</v>
      </c>
      <c r="G639" s="24"/>
      <c r="H639" s="30"/>
    </row>
    <row r="640" s="31" customFormat="true" ht="16.8" hidden="false" customHeight="true" outlineLevel="0" collapsed="false">
      <c r="A640" s="24"/>
      <c r="B640" s="30"/>
      <c r="C640" s="284" t="s">
        <v>986</v>
      </c>
      <c r="D640" s="24"/>
      <c r="E640" s="24"/>
      <c r="F640" s="24"/>
      <c r="G640" s="24"/>
      <c r="H640" s="30"/>
    </row>
    <row r="641" s="31" customFormat="true" ht="16.8" hidden="false" customHeight="true" outlineLevel="0" collapsed="false">
      <c r="A641" s="24"/>
      <c r="B641" s="30"/>
      <c r="C641" s="282" t="s">
        <v>433</v>
      </c>
      <c r="D641" s="282" t="s">
        <v>434</v>
      </c>
      <c r="E641" s="3" t="s">
        <v>112</v>
      </c>
      <c r="F641" s="283" t="n">
        <v>42.405</v>
      </c>
      <c r="G641" s="24"/>
      <c r="H641" s="30"/>
    </row>
    <row r="642" s="31" customFormat="true" ht="16.8" hidden="false" customHeight="true" outlineLevel="0" collapsed="false">
      <c r="A642" s="24"/>
      <c r="B642" s="30"/>
      <c r="C642" s="282" t="s">
        <v>415</v>
      </c>
      <c r="D642" s="282" t="s">
        <v>416</v>
      </c>
      <c r="E642" s="3" t="s">
        <v>112</v>
      </c>
      <c r="F642" s="283" t="n">
        <v>39.86</v>
      </c>
      <c r="G642" s="24"/>
      <c r="H642" s="30"/>
    </row>
    <row r="643" s="31" customFormat="true" ht="7.45" hidden="false" customHeight="true" outlineLevel="0" collapsed="false">
      <c r="A643" s="24"/>
      <c r="B643" s="143"/>
      <c r="C643" s="144"/>
      <c r="D643" s="144"/>
      <c r="E643" s="144"/>
      <c r="F643" s="144"/>
      <c r="G643" s="144"/>
      <c r="H643" s="30"/>
    </row>
    <row r="644" s="31" customFormat="true" ht="12.8" hidden="false" customHeight="false" outlineLevel="0" collapsed="false">
      <c r="A644" s="24"/>
      <c r="B644" s="24"/>
      <c r="C644" s="24"/>
      <c r="D644" s="24"/>
      <c r="E644" s="24"/>
      <c r="F644" s="24"/>
      <c r="G644" s="24"/>
      <c r="H644" s="24"/>
    </row>
  </sheetData>
  <sheetProtection algorithmName="SHA-512" hashValue="KjCwprdnaDHBYjB6ymobY9sgS4v25PVQm2JjGUiClLH74pNGj0JBTpqUds1fRcX23Ao/eP+XRCauPKxbR0PgRg==" saltValue="hFJ8hyaGcJmR8ulUoF8ExjrlPoaUqUJcGH/i2FnJ25EXXkHruFKLyNB32RFUiaA6T/aFEVfKiP4z84ltKO+Udg==" spinCount="100000" sheet="true" password="cc35" objects="true" scenarios="true" formatColumns="false" formatRows="false"/>
  <mergeCells count="2">
    <mergeCell ref="D5:F5"/>
    <mergeCell ref="D6:F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9"/>
  <sheetViews>
    <sheetView showFormulas="false" showGridLines="false" showRowColHeaders="true" showZeros="true" rightToLeft="false" tabSelected="false" showOutlineSymbols="true" defaultGridColor="true" view="normal" topLeftCell="A43" colorId="64" zoomScale="110" zoomScaleNormal="110" zoomScalePageLayoutView="100" workbookViewId="0">
      <selection pane="topLeft" activeCell="A43" activeCellId="0" sqref="A43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285" width="8.34"/>
    <col collapsed="false" customWidth="true" hidden="false" outlineLevel="0" max="2" min="2" style="285" width="1.66"/>
    <col collapsed="false" customWidth="true" hidden="false" outlineLevel="0" max="4" min="3" style="285" width="5"/>
    <col collapsed="false" customWidth="true" hidden="false" outlineLevel="0" max="5" min="5" style="285" width="11.66"/>
    <col collapsed="false" customWidth="true" hidden="false" outlineLevel="0" max="6" min="6" style="285" width="9.16"/>
    <col collapsed="false" customWidth="true" hidden="false" outlineLevel="0" max="7" min="7" style="285" width="5"/>
    <col collapsed="false" customWidth="true" hidden="false" outlineLevel="0" max="8" min="8" style="285" width="77.83"/>
    <col collapsed="false" customWidth="true" hidden="false" outlineLevel="0" max="10" min="9" style="285" width="20"/>
    <col collapsed="false" customWidth="true" hidden="false" outlineLevel="0" max="11" min="11" style="285" width="1.66"/>
  </cols>
  <sheetData>
    <row r="1" customFormat="false" ht="37.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</row>
    <row r="2" customFormat="false" ht="7.5" hidden="false" customHeight="true" outlineLevel="0" collapsed="false">
      <c r="A2" s="0"/>
      <c r="B2" s="286"/>
      <c r="C2" s="287"/>
      <c r="D2" s="287"/>
      <c r="E2" s="287"/>
      <c r="F2" s="287"/>
      <c r="G2" s="287"/>
      <c r="H2" s="287"/>
      <c r="I2" s="287"/>
      <c r="J2" s="287"/>
      <c r="K2" s="288"/>
    </row>
    <row r="3" s="289" customFormat="true" ht="45" hidden="false" customHeight="true" outlineLevel="0" collapsed="false">
      <c r="B3" s="290"/>
      <c r="C3" s="291" t="s">
        <v>991</v>
      </c>
      <c r="D3" s="291"/>
      <c r="E3" s="291"/>
      <c r="F3" s="291"/>
      <c r="G3" s="291"/>
      <c r="H3" s="291"/>
      <c r="I3" s="291"/>
      <c r="J3" s="291"/>
      <c r="K3" s="292"/>
    </row>
    <row r="4" customFormat="false" ht="25.5" hidden="false" customHeight="true" outlineLevel="0" collapsed="false">
      <c r="A4" s="0"/>
      <c r="B4" s="293"/>
      <c r="C4" s="294" t="s">
        <v>992</v>
      </c>
      <c r="D4" s="294"/>
      <c r="E4" s="294"/>
      <c r="F4" s="294"/>
      <c r="G4" s="294"/>
      <c r="H4" s="294"/>
      <c r="I4" s="294"/>
      <c r="J4" s="294"/>
      <c r="K4" s="295"/>
    </row>
    <row r="5" customFormat="false" ht="5.25" hidden="false" customHeight="true" outlineLevel="0" collapsed="false">
      <c r="A5" s="0"/>
      <c r="B5" s="293"/>
      <c r="C5" s="296"/>
      <c r="D5" s="296"/>
      <c r="E5" s="296"/>
      <c r="F5" s="296"/>
      <c r="G5" s="296"/>
      <c r="H5" s="296"/>
      <c r="I5" s="296"/>
      <c r="J5" s="296"/>
      <c r="K5" s="295"/>
    </row>
    <row r="6" customFormat="false" ht="15" hidden="false" customHeight="true" outlineLevel="0" collapsed="false">
      <c r="A6" s="0"/>
      <c r="B6" s="293"/>
      <c r="C6" s="297" t="s">
        <v>993</v>
      </c>
      <c r="D6" s="297"/>
      <c r="E6" s="297"/>
      <c r="F6" s="297"/>
      <c r="G6" s="297"/>
      <c r="H6" s="297"/>
      <c r="I6" s="297"/>
      <c r="J6" s="297"/>
      <c r="K6" s="295"/>
    </row>
    <row r="7" customFormat="false" ht="15" hidden="false" customHeight="true" outlineLevel="0" collapsed="false">
      <c r="A7" s="0"/>
      <c r="B7" s="298"/>
      <c r="C7" s="297" t="s">
        <v>994</v>
      </c>
      <c r="D7" s="297"/>
      <c r="E7" s="297"/>
      <c r="F7" s="297"/>
      <c r="G7" s="297"/>
      <c r="H7" s="297"/>
      <c r="I7" s="297"/>
      <c r="J7" s="297"/>
      <c r="K7" s="295"/>
    </row>
    <row r="8" customFormat="false" ht="12.75" hidden="false" customHeight="true" outlineLevel="0" collapsed="false">
      <c r="A8" s="0"/>
      <c r="B8" s="298"/>
      <c r="C8" s="297"/>
      <c r="D8" s="297"/>
      <c r="E8" s="297"/>
      <c r="F8" s="297"/>
      <c r="G8" s="297"/>
      <c r="H8" s="297"/>
      <c r="I8" s="297"/>
      <c r="J8" s="297"/>
      <c r="K8" s="295"/>
    </row>
    <row r="9" customFormat="false" ht="15" hidden="false" customHeight="true" outlineLevel="0" collapsed="false">
      <c r="A9" s="0"/>
      <c r="B9" s="298"/>
      <c r="C9" s="299" t="s">
        <v>995</v>
      </c>
      <c r="D9" s="299"/>
      <c r="E9" s="299"/>
      <c r="F9" s="299"/>
      <c r="G9" s="299"/>
      <c r="H9" s="299"/>
      <c r="I9" s="299"/>
      <c r="J9" s="299"/>
      <c r="K9" s="295"/>
    </row>
    <row r="10" customFormat="false" ht="15" hidden="false" customHeight="true" outlineLevel="0" collapsed="false">
      <c r="A10" s="0"/>
      <c r="B10" s="298"/>
      <c r="C10" s="297"/>
      <c r="D10" s="297" t="s">
        <v>996</v>
      </c>
      <c r="E10" s="297"/>
      <c r="F10" s="297"/>
      <c r="G10" s="297"/>
      <c r="H10" s="297"/>
      <c r="I10" s="297"/>
      <c r="J10" s="297"/>
      <c r="K10" s="295"/>
    </row>
    <row r="11" customFormat="false" ht="15" hidden="false" customHeight="true" outlineLevel="0" collapsed="false">
      <c r="A11" s="0"/>
      <c r="B11" s="298"/>
      <c r="C11" s="300"/>
      <c r="D11" s="297" t="s">
        <v>997</v>
      </c>
      <c r="E11" s="297"/>
      <c r="F11" s="297"/>
      <c r="G11" s="297"/>
      <c r="H11" s="297"/>
      <c r="I11" s="297"/>
      <c r="J11" s="297"/>
      <c r="K11" s="295"/>
    </row>
    <row r="12" customFormat="false" ht="15" hidden="false" customHeight="true" outlineLevel="0" collapsed="false">
      <c r="A12" s="0"/>
      <c r="B12" s="298"/>
      <c r="C12" s="300"/>
      <c r="D12" s="297"/>
      <c r="E12" s="297"/>
      <c r="F12" s="297"/>
      <c r="G12" s="297"/>
      <c r="H12" s="297"/>
      <c r="I12" s="297"/>
      <c r="J12" s="297"/>
      <c r="K12" s="295"/>
    </row>
    <row r="13" customFormat="false" ht="15" hidden="false" customHeight="true" outlineLevel="0" collapsed="false">
      <c r="A13" s="0"/>
      <c r="B13" s="298"/>
      <c r="C13" s="300"/>
      <c r="D13" s="301" t="s">
        <v>998</v>
      </c>
      <c r="E13" s="297"/>
      <c r="F13" s="297"/>
      <c r="G13" s="297"/>
      <c r="H13" s="297"/>
      <c r="I13" s="297"/>
      <c r="J13" s="297"/>
      <c r="K13" s="295"/>
    </row>
    <row r="14" customFormat="false" ht="12.75" hidden="false" customHeight="true" outlineLevel="0" collapsed="false">
      <c r="A14" s="0"/>
      <c r="B14" s="298"/>
      <c r="C14" s="300"/>
      <c r="D14" s="300"/>
      <c r="E14" s="300"/>
      <c r="F14" s="300"/>
      <c r="G14" s="300"/>
      <c r="H14" s="300"/>
      <c r="I14" s="300"/>
      <c r="J14" s="300"/>
      <c r="K14" s="295"/>
    </row>
    <row r="15" customFormat="false" ht="15" hidden="false" customHeight="true" outlineLevel="0" collapsed="false">
      <c r="A15" s="0"/>
      <c r="B15" s="298"/>
      <c r="C15" s="300"/>
      <c r="D15" s="297" t="s">
        <v>999</v>
      </c>
      <c r="E15" s="297"/>
      <c r="F15" s="297"/>
      <c r="G15" s="297"/>
      <c r="H15" s="297"/>
      <c r="I15" s="297"/>
      <c r="J15" s="297"/>
      <c r="K15" s="295"/>
    </row>
    <row r="16" customFormat="false" ht="15" hidden="false" customHeight="true" outlineLevel="0" collapsed="false">
      <c r="A16" s="0"/>
      <c r="B16" s="298"/>
      <c r="C16" s="300"/>
      <c r="D16" s="297" t="s">
        <v>1000</v>
      </c>
      <c r="E16" s="297"/>
      <c r="F16" s="297"/>
      <c r="G16" s="297"/>
      <c r="H16" s="297"/>
      <c r="I16" s="297"/>
      <c r="J16" s="297"/>
      <c r="K16" s="295"/>
    </row>
    <row r="17" customFormat="false" ht="15" hidden="false" customHeight="true" outlineLevel="0" collapsed="false">
      <c r="A17" s="0"/>
      <c r="B17" s="298"/>
      <c r="C17" s="300"/>
      <c r="D17" s="297" t="s">
        <v>1001</v>
      </c>
      <c r="E17" s="297"/>
      <c r="F17" s="297"/>
      <c r="G17" s="297"/>
      <c r="H17" s="297"/>
      <c r="I17" s="297"/>
      <c r="J17" s="297"/>
      <c r="K17" s="295"/>
    </row>
    <row r="18" customFormat="false" ht="15" hidden="false" customHeight="true" outlineLevel="0" collapsed="false">
      <c r="A18" s="0"/>
      <c r="B18" s="298"/>
      <c r="C18" s="300"/>
      <c r="D18" s="300"/>
      <c r="E18" s="302" t="s">
        <v>82</v>
      </c>
      <c r="F18" s="297" t="s">
        <v>1002</v>
      </c>
      <c r="G18" s="297"/>
      <c r="H18" s="297"/>
      <c r="I18" s="297"/>
      <c r="J18" s="297"/>
      <c r="K18" s="295"/>
    </row>
    <row r="19" customFormat="false" ht="15" hidden="false" customHeight="true" outlineLevel="0" collapsed="false">
      <c r="A19" s="0"/>
      <c r="B19" s="298"/>
      <c r="C19" s="300"/>
      <c r="D19" s="300"/>
      <c r="E19" s="302" t="s">
        <v>1003</v>
      </c>
      <c r="F19" s="297" t="s">
        <v>1004</v>
      </c>
      <c r="G19" s="297"/>
      <c r="H19" s="297"/>
      <c r="I19" s="297"/>
      <c r="J19" s="297"/>
      <c r="K19" s="295"/>
    </row>
    <row r="20" customFormat="false" ht="15" hidden="false" customHeight="true" outlineLevel="0" collapsed="false">
      <c r="A20" s="0"/>
      <c r="B20" s="298"/>
      <c r="C20" s="300"/>
      <c r="D20" s="300"/>
      <c r="E20" s="302" t="s">
        <v>1005</v>
      </c>
      <c r="F20" s="297" t="s">
        <v>1006</v>
      </c>
      <c r="G20" s="297"/>
      <c r="H20" s="297"/>
      <c r="I20" s="297"/>
      <c r="J20" s="297"/>
      <c r="K20" s="295"/>
    </row>
    <row r="21" customFormat="false" ht="15" hidden="false" customHeight="true" outlineLevel="0" collapsed="false">
      <c r="A21" s="0"/>
      <c r="B21" s="298"/>
      <c r="C21" s="300"/>
      <c r="D21" s="300"/>
      <c r="E21" s="302" t="s">
        <v>107</v>
      </c>
      <c r="F21" s="297" t="s">
        <v>108</v>
      </c>
      <c r="G21" s="297"/>
      <c r="H21" s="297"/>
      <c r="I21" s="297"/>
      <c r="J21" s="297"/>
      <c r="K21" s="295"/>
    </row>
    <row r="22" customFormat="false" ht="15" hidden="false" customHeight="true" outlineLevel="0" collapsed="false">
      <c r="A22" s="0"/>
      <c r="B22" s="298"/>
      <c r="C22" s="300"/>
      <c r="D22" s="300"/>
      <c r="E22" s="302" t="s">
        <v>1007</v>
      </c>
      <c r="F22" s="297" t="s">
        <v>1008</v>
      </c>
      <c r="G22" s="297"/>
      <c r="H22" s="297"/>
      <c r="I22" s="297"/>
      <c r="J22" s="297"/>
      <c r="K22" s="295"/>
    </row>
    <row r="23" customFormat="false" ht="15" hidden="false" customHeight="true" outlineLevel="0" collapsed="false">
      <c r="A23" s="0"/>
      <c r="B23" s="298"/>
      <c r="C23" s="300"/>
      <c r="D23" s="300"/>
      <c r="E23" s="302" t="s">
        <v>1009</v>
      </c>
      <c r="F23" s="297" t="s">
        <v>1010</v>
      </c>
      <c r="G23" s="297"/>
      <c r="H23" s="297"/>
      <c r="I23" s="297"/>
      <c r="J23" s="297"/>
      <c r="K23" s="295"/>
    </row>
    <row r="24" customFormat="false" ht="12.75" hidden="false" customHeight="true" outlineLevel="0" collapsed="false">
      <c r="A24" s="0"/>
      <c r="B24" s="298"/>
      <c r="C24" s="300"/>
      <c r="D24" s="300"/>
      <c r="E24" s="300"/>
      <c r="F24" s="300"/>
      <c r="G24" s="300"/>
      <c r="H24" s="300"/>
      <c r="I24" s="300"/>
      <c r="J24" s="300"/>
      <c r="K24" s="295"/>
    </row>
    <row r="25" customFormat="false" ht="15" hidden="false" customHeight="true" outlineLevel="0" collapsed="false">
      <c r="A25" s="0"/>
      <c r="B25" s="298"/>
      <c r="C25" s="299" t="s">
        <v>1011</v>
      </c>
      <c r="D25" s="299"/>
      <c r="E25" s="299"/>
      <c r="F25" s="299"/>
      <c r="G25" s="299"/>
      <c r="H25" s="299"/>
      <c r="I25" s="299"/>
      <c r="J25" s="299"/>
      <c r="K25" s="295"/>
    </row>
    <row r="26" customFormat="false" ht="15" hidden="false" customHeight="true" outlineLevel="0" collapsed="false">
      <c r="A26" s="0"/>
      <c r="B26" s="298"/>
      <c r="C26" s="297" t="s">
        <v>1012</v>
      </c>
      <c r="D26" s="297"/>
      <c r="E26" s="297"/>
      <c r="F26" s="297"/>
      <c r="G26" s="297"/>
      <c r="H26" s="297"/>
      <c r="I26" s="297"/>
      <c r="J26" s="297"/>
      <c r="K26" s="295"/>
    </row>
    <row r="27" customFormat="false" ht="15" hidden="false" customHeight="true" outlineLevel="0" collapsed="false">
      <c r="A27" s="0"/>
      <c r="B27" s="298"/>
      <c r="C27" s="297"/>
      <c r="D27" s="303" t="s">
        <v>1013</v>
      </c>
      <c r="E27" s="303"/>
      <c r="F27" s="303"/>
      <c r="G27" s="303"/>
      <c r="H27" s="303"/>
      <c r="I27" s="303"/>
      <c r="J27" s="303"/>
      <c r="K27" s="295"/>
    </row>
    <row r="28" customFormat="false" ht="15" hidden="false" customHeight="true" outlineLevel="0" collapsed="false">
      <c r="A28" s="0"/>
      <c r="B28" s="298"/>
      <c r="C28" s="300"/>
      <c r="D28" s="297" t="s">
        <v>1014</v>
      </c>
      <c r="E28" s="297"/>
      <c r="F28" s="297"/>
      <c r="G28" s="297"/>
      <c r="H28" s="297"/>
      <c r="I28" s="297"/>
      <c r="J28" s="297"/>
      <c r="K28" s="295"/>
    </row>
    <row r="29" customFormat="false" ht="12.75" hidden="false" customHeight="true" outlineLevel="0" collapsed="false">
      <c r="A29" s="0"/>
      <c r="B29" s="298"/>
      <c r="C29" s="300"/>
      <c r="D29" s="300"/>
      <c r="E29" s="300"/>
      <c r="F29" s="300"/>
      <c r="G29" s="300"/>
      <c r="H29" s="300"/>
      <c r="I29" s="300"/>
      <c r="J29" s="300"/>
      <c r="K29" s="295"/>
    </row>
    <row r="30" customFormat="false" ht="15" hidden="false" customHeight="true" outlineLevel="0" collapsed="false">
      <c r="A30" s="0"/>
      <c r="B30" s="298"/>
      <c r="C30" s="300"/>
      <c r="D30" s="303" t="s">
        <v>1015</v>
      </c>
      <c r="E30" s="303"/>
      <c r="F30" s="303"/>
      <c r="G30" s="303"/>
      <c r="H30" s="303"/>
      <c r="I30" s="303"/>
      <c r="J30" s="303"/>
      <c r="K30" s="295"/>
    </row>
    <row r="31" customFormat="false" ht="15" hidden="false" customHeight="true" outlineLevel="0" collapsed="false">
      <c r="A31" s="0"/>
      <c r="B31" s="298"/>
      <c r="C31" s="300"/>
      <c r="D31" s="297" t="s">
        <v>1016</v>
      </c>
      <c r="E31" s="297"/>
      <c r="F31" s="297"/>
      <c r="G31" s="297"/>
      <c r="H31" s="297"/>
      <c r="I31" s="297"/>
      <c r="J31" s="297"/>
      <c r="K31" s="295"/>
    </row>
    <row r="32" customFormat="false" ht="12.75" hidden="false" customHeight="true" outlineLevel="0" collapsed="false">
      <c r="A32" s="0"/>
      <c r="B32" s="298"/>
      <c r="C32" s="300"/>
      <c r="D32" s="300"/>
      <c r="E32" s="300"/>
      <c r="F32" s="300"/>
      <c r="G32" s="300"/>
      <c r="H32" s="300"/>
      <c r="I32" s="300"/>
      <c r="J32" s="300"/>
      <c r="K32" s="295"/>
    </row>
    <row r="33" customFormat="false" ht="15" hidden="false" customHeight="true" outlineLevel="0" collapsed="false">
      <c r="A33" s="0"/>
      <c r="B33" s="298"/>
      <c r="C33" s="300"/>
      <c r="D33" s="303" t="s">
        <v>1017</v>
      </c>
      <c r="E33" s="303"/>
      <c r="F33" s="303"/>
      <c r="G33" s="303"/>
      <c r="H33" s="303"/>
      <c r="I33" s="303"/>
      <c r="J33" s="303"/>
      <c r="K33" s="295"/>
    </row>
    <row r="34" customFormat="false" ht="15" hidden="false" customHeight="true" outlineLevel="0" collapsed="false">
      <c r="A34" s="0"/>
      <c r="B34" s="298"/>
      <c r="C34" s="300"/>
      <c r="D34" s="297" t="s">
        <v>1018</v>
      </c>
      <c r="E34" s="297"/>
      <c r="F34" s="297"/>
      <c r="G34" s="297"/>
      <c r="H34" s="297"/>
      <c r="I34" s="297"/>
      <c r="J34" s="297"/>
      <c r="K34" s="295"/>
    </row>
    <row r="35" customFormat="false" ht="15" hidden="false" customHeight="true" outlineLevel="0" collapsed="false">
      <c r="A35" s="0"/>
      <c r="B35" s="298"/>
      <c r="C35" s="300"/>
      <c r="D35" s="297" t="s">
        <v>1019</v>
      </c>
      <c r="E35" s="297"/>
      <c r="F35" s="297"/>
      <c r="G35" s="297"/>
      <c r="H35" s="297"/>
      <c r="I35" s="297"/>
      <c r="J35" s="297"/>
      <c r="K35" s="295"/>
    </row>
    <row r="36" customFormat="false" ht="15" hidden="false" customHeight="true" outlineLevel="0" collapsed="false">
      <c r="A36" s="0"/>
      <c r="B36" s="298"/>
      <c r="C36" s="300"/>
      <c r="D36" s="297"/>
      <c r="E36" s="301" t="s">
        <v>161</v>
      </c>
      <c r="F36" s="297"/>
      <c r="G36" s="297" t="s">
        <v>1020</v>
      </c>
      <c r="H36" s="297"/>
      <c r="I36" s="297"/>
      <c r="J36" s="297"/>
      <c r="K36" s="295"/>
    </row>
    <row r="37" customFormat="false" ht="30.75" hidden="false" customHeight="true" outlineLevel="0" collapsed="false">
      <c r="A37" s="0"/>
      <c r="B37" s="298"/>
      <c r="C37" s="300"/>
      <c r="D37" s="297"/>
      <c r="E37" s="301" t="s">
        <v>1021</v>
      </c>
      <c r="F37" s="297"/>
      <c r="G37" s="297" t="s">
        <v>1022</v>
      </c>
      <c r="H37" s="297"/>
      <c r="I37" s="297"/>
      <c r="J37" s="297"/>
      <c r="K37" s="295"/>
    </row>
    <row r="38" customFormat="false" ht="15" hidden="false" customHeight="true" outlineLevel="0" collapsed="false">
      <c r="A38" s="0"/>
      <c r="B38" s="298"/>
      <c r="C38" s="300"/>
      <c r="D38" s="297"/>
      <c r="E38" s="301" t="s">
        <v>56</v>
      </c>
      <c r="F38" s="297"/>
      <c r="G38" s="297" t="s">
        <v>1023</v>
      </c>
      <c r="H38" s="297"/>
      <c r="I38" s="297"/>
      <c r="J38" s="297"/>
      <c r="K38" s="295"/>
    </row>
    <row r="39" customFormat="false" ht="15" hidden="false" customHeight="true" outlineLevel="0" collapsed="false">
      <c r="A39" s="0"/>
      <c r="B39" s="298"/>
      <c r="C39" s="300"/>
      <c r="D39" s="297"/>
      <c r="E39" s="301" t="s">
        <v>57</v>
      </c>
      <c r="F39" s="297"/>
      <c r="G39" s="297" t="s">
        <v>1024</v>
      </c>
      <c r="H39" s="297"/>
      <c r="I39" s="297"/>
      <c r="J39" s="297"/>
      <c r="K39" s="295"/>
    </row>
    <row r="40" customFormat="false" ht="15" hidden="false" customHeight="true" outlineLevel="0" collapsed="false">
      <c r="A40" s="0"/>
      <c r="B40" s="298"/>
      <c r="C40" s="300"/>
      <c r="D40" s="297"/>
      <c r="E40" s="301" t="s">
        <v>162</v>
      </c>
      <c r="F40" s="297"/>
      <c r="G40" s="297" t="s">
        <v>1025</v>
      </c>
      <c r="H40" s="297"/>
      <c r="I40" s="297"/>
      <c r="J40" s="297"/>
      <c r="K40" s="295"/>
    </row>
    <row r="41" customFormat="false" ht="15" hidden="false" customHeight="true" outlineLevel="0" collapsed="false">
      <c r="A41" s="0"/>
      <c r="B41" s="298"/>
      <c r="C41" s="300"/>
      <c r="D41" s="297"/>
      <c r="E41" s="301" t="s">
        <v>163</v>
      </c>
      <c r="F41" s="297"/>
      <c r="G41" s="297" t="s">
        <v>1026</v>
      </c>
      <c r="H41" s="297"/>
      <c r="I41" s="297"/>
      <c r="J41" s="297"/>
      <c r="K41" s="295"/>
    </row>
    <row r="42" customFormat="false" ht="15" hidden="false" customHeight="true" outlineLevel="0" collapsed="false">
      <c r="A42" s="0"/>
      <c r="B42" s="298"/>
      <c r="C42" s="300"/>
      <c r="D42" s="297"/>
      <c r="E42" s="301" t="s">
        <v>1027</v>
      </c>
      <c r="F42" s="297"/>
      <c r="G42" s="297" t="s">
        <v>1028</v>
      </c>
      <c r="H42" s="297"/>
      <c r="I42" s="297"/>
      <c r="J42" s="297"/>
      <c r="K42" s="295"/>
    </row>
    <row r="43" customFormat="false" ht="15" hidden="false" customHeight="true" outlineLevel="0" collapsed="false">
      <c r="A43" s="0"/>
      <c r="B43" s="298"/>
      <c r="C43" s="300"/>
      <c r="D43" s="297"/>
      <c r="E43" s="301"/>
      <c r="F43" s="297"/>
      <c r="G43" s="297" t="s">
        <v>1029</v>
      </c>
      <c r="H43" s="297"/>
      <c r="I43" s="297"/>
      <c r="J43" s="297"/>
      <c r="K43" s="295"/>
    </row>
    <row r="44" customFormat="false" ht="15" hidden="false" customHeight="true" outlineLevel="0" collapsed="false">
      <c r="A44" s="0"/>
      <c r="B44" s="298"/>
      <c r="C44" s="300"/>
      <c r="D44" s="297"/>
      <c r="E44" s="301" t="s">
        <v>1030</v>
      </c>
      <c r="F44" s="297"/>
      <c r="G44" s="297" t="s">
        <v>1031</v>
      </c>
      <c r="H44" s="297"/>
      <c r="I44" s="297"/>
      <c r="J44" s="297"/>
      <c r="K44" s="295"/>
    </row>
    <row r="45" customFormat="false" ht="15" hidden="false" customHeight="true" outlineLevel="0" collapsed="false">
      <c r="A45" s="0"/>
      <c r="B45" s="298"/>
      <c r="C45" s="300"/>
      <c r="D45" s="297"/>
      <c r="E45" s="301" t="s">
        <v>165</v>
      </c>
      <c r="F45" s="297"/>
      <c r="G45" s="297" t="s">
        <v>1032</v>
      </c>
      <c r="H45" s="297"/>
      <c r="I45" s="297"/>
      <c r="J45" s="297"/>
      <c r="K45" s="295"/>
    </row>
    <row r="46" customFormat="false" ht="12.75" hidden="false" customHeight="true" outlineLevel="0" collapsed="false">
      <c r="A46" s="0"/>
      <c r="B46" s="298"/>
      <c r="C46" s="300"/>
      <c r="D46" s="297"/>
      <c r="E46" s="297"/>
      <c r="F46" s="297"/>
      <c r="G46" s="297"/>
      <c r="H46" s="297"/>
      <c r="I46" s="297"/>
      <c r="J46" s="297"/>
      <c r="K46" s="295"/>
    </row>
    <row r="47" customFormat="false" ht="15" hidden="false" customHeight="true" outlineLevel="0" collapsed="false">
      <c r="A47" s="0"/>
      <c r="B47" s="298"/>
      <c r="C47" s="300"/>
      <c r="D47" s="297" t="s">
        <v>1033</v>
      </c>
      <c r="E47" s="297"/>
      <c r="F47" s="297"/>
      <c r="G47" s="297"/>
      <c r="H47" s="297"/>
      <c r="I47" s="297"/>
      <c r="J47" s="297"/>
      <c r="K47" s="295"/>
    </row>
    <row r="48" customFormat="false" ht="15" hidden="false" customHeight="true" outlineLevel="0" collapsed="false">
      <c r="A48" s="0"/>
      <c r="B48" s="298"/>
      <c r="C48" s="300"/>
      <c r="D48" s="300"/>
      <c r="E48" s="297" t="s">
        <v>1034</v>
      </c>
      <c r="F48" s="297"/>
      <c r="G48" s="297"/>
      <c r="H48" s="297"/>
      <c r="I48" s="297"/>
      <c r="J48" s="297"/>
      <c r="K48" s="295"/>
    </row>
    <row r="49" customFormat="false" ht="15" hidden="false" customHeight="true" outlineLevel="0" collapsed="false">
      <c r="A49" s="0"/>
      <c r="B49" s="298"/>
      <c r="C49" s="300"/>
      <c r="D49" s="300"/>
      <c r="E49" s="297" t="s">
        <v>1035</v>
      </c>
      <c r="F49" s="297"/>
      <c r="G49" s="297"/>
      <c r="H49" s="297"/>
      <c r="I49" s="297"/>
      <c r="J49" s="297"/>
      <c r="K49" s="295"/>
    </row>
    <row r="50" customFormat="false" ht="15" hidden="false" customHeight="true" outlineLevel="0" collapsed="false">
      <c r="A50" s="0"/>
      <c r="B50" s="298"/>
      <c r="C50" s="300"/>
      <c r="D50" s="300"/>
      <c r="E50" s="297" t="s">
        <v>1036</v>
      </c>
      <c r="F50" s="297"/>
      <c r="G50" s="297"/>
      <c r="H50" s="297"/>
      <c r="I50" s="297"/>
      <c r="J50" s="297"/>
      <c r="K50" s="295"/>
    </row>
    <row r="51" customFormat="false" ht="15" hidden="false" customHeight="true" outlineLevel="0" collapsed="false">
      <c r="A51" s="0"/>
      <c r="B51" s="298"/>
      <c r="C51" s="300"/>
      <c r="D51" s="297" t="s">
        <v>1037</v>
      </c>
      <c r="E51" s="297"/>
      <c r="F51" s="297"/>
      <c r="G51" s="297"/>
      <c r="H51" s="297"/>
      <c r="I51" s="297"/>
      <c r="J51" s="297"/>
      <c r="K51" s="295"/>
    </row>
    <row r="52" customFormat="false" ht="25.5" hidden="false" customHeight="true" outlineLevel="0" collapsed="false">
      <c r="A52" s="0"/>
      <c r="B52" s="293"/>
      <c r="C52" s="294" t="s">
        <v>1038</v>
      </c>
      <c r="D52" s="294"/>
      <c r="E52" s="294"/>
      <c r="F52" s="294"/>
      <c r="G52" s="294"/>
      <c r="H52" s="294"/>
      <c r="I52" s="294"/>
      <c r="J52" s="294"/>
      <c r="K52" s="295"/>
    </row>
    <row r="53" customFormat="false" ht="5.25" hidden="false" customHeight="true" outlineLevel="0" collapsed="false">
      <c r="A53" s="0"/>
      <c r="B53" s="293"/>
      <c r="C53" s="296"/>
      <c r="D53" s="296"/>
      <c r="E53" s="296"/>
      <c r="F53" s="296"/>
      <c r="G53" s="296"/>
      <c r="H53" s="296"/>
      <c r="I53" s="296"/>
      <c r="J53" s="296"/>
      <c r="K53" s="295"/>
    </row>
    <row r="54" customFormat="false" ht="15" hidden="false" customHeight="true" outlineLevel="0" collapsed="false">
      <c r="A54" s="0"/>
      <c r="B54" s="293"/>
      <c r="C54" s="297" t="s">
        <v>1039</v>
      </c>
      <c r="D54" s="297"/>
      <c r="E54" s="297"/>
      <c r="F54" s="297"/>
      <c r="G54" s="297"/>
      <c r="H54" s="297"/>
      <c r="I54" s="297"/>
      <c r="J54" s="297"/>
      <c r="K54" s="295"/>
    </row>
    <row r="55" customFormat="false" ht="15" hidden="false" customHeight="true" outlineLevel="0" collapsed="false">
      <c r="A55" s="0"/>
      <c r="B55" s="293"/>
      <c r="C55" s="297" t="s">
        <v>1040</v>
      </c>
      <c r="D55" s="297"/>
      <c r="E55" s="297"/>
      <c r="F55" s="297"/>
      <c r="G55" s="297"/>
      <c r="H55" s="297"/>
      <c r="I55" s="297"/>
      <c r="J55" s="297"/>
      <c r="K55" s="295"/>
    </row>
    <row r="56" customFormat="false" ht="12.75" hidden="false" customHeight="true" outlineLevel="0" collapsed="false">
      <c r="A56" s="0"/>
      <c r="B56" s="293"/>
      <c r="C56" s="297"/>
      <c r="D56" s="297"/>
      <c r="E56" s="297"/>
      <c r="F56" s="297"/>
      <c r="G56" s="297"/>
      <c r="H56" s="297"/>
      <c r="I56" s="297"/>
      <c r="J56" s="297"/>
      <c r="K56" s="295"/>
    </row>
    <row r="57" customFormat="false" ht="15" hidden="false" customHeight="true" outlineLevel="0" collapsed="false">
      <c r="A57" s="0"/>
      <c r="B57" s="293"/>
      <c r="C57" s="297" t="s">
        <v>1041</v>
      </c>
      <c r="D57" s="297"/>
      <c r="E57" s="297"/>
      <c r="F57" s="297"/>
      <c r="G57" s="297"/>
      <c r="H57" s="297"/>
      <c r="I57" s="297"/>
      <c r="J57" s="297"/>
      <c r="K57" s="295"/>
    </row>
    <row r="58" customFormat="false" ht="15" hidden="false" customHeight="true" outlineLevel="0" collapsed="false">
      <c r="A58" s="0"/>
      <c r="B58" s="293"/>
      <c r="C58" s="300"/>
      <c r="D58" s="297" t="s">
        <v>1042</v>
      </c>
      <c r="E58" s="297"/>
      <c r="F58" s="297"/>
      <c r="G58" s="297"/>
      <c r="H58" s="297"/>
      <c r="I58" s="297"/>
      <c r="J58" s="297"/>
      <c r="K58" s="295"/>
    </row>
    <row r="59" customFormat="false" ht="15" hidden="false" customHeight="true" outlineLevel="0" collapsed="false">
      <c r="A59" s="0"/>
      <c r="B59" s="293"/>
      <c r="C59" s="300"/>
      <c r="D59" s="297" t="s">
        <v>1043</v>
      </c>
      <c r="E59" s="297"/>
      <c r="F59" s="297"/>
      <c r="G59" s="297"/>
      <c r="H59" s="297"/>
      <c r="I59" s="297"/>
      <c r="J59" s="297"/>
      <c r="K59" s="295"/>
    </row>
    <row r="60" customFormat="false" ht="15" hidden="false" customHeight="true" outlineLevel="0" collapsed="false">
      <c r="A60" s="0"/>
      <c r="B60" s="293"/>
      <c r="C60" s="300"/>
      <c r="D60" s="297" t="s">
        <v>1044</v>
      </c>
      <c r="E60" s="297"/>
      <c r="F60" s="297"/>
      <c r="G60" s="297"/>
      <c r="H60" s="297"/>
      <c r="I60" s="297"/>
      <c r="J60" s="297"/>
      <c r="K60" s="295"/>
    </row>
    <row r="61" customFormat="false" ht="15" hidden="false" customHeight="true" outlineLevel="0" collapsed="false">
      <c r="A61" s="0"/>
      <c r="B61" s="293"/>
      <c r="C61" s="300"/>
      <c r="D61" s="297" t="s">
        <v>1045</v>
      </c>
      <c r="E61" s="297"/>
      <c r="F61" s="297"/>
      <c r="G61" s="297"/>
      <c r="H61" s="297"/>
      <c r="I61" s="297"/>
      <c r="J61" s="297"/>
      <c r="K61" s="295"/>
    </row>
    <row r="62" customFormat="false" ht="15" hidden="false" customHeight="true" outlineLevel="0" collapsed="false">
      <c r="A62" s="0"/>
      <c r="B62" s="293"/>
      <c r="C62" s="300"/>
      <c r="D62" s="304" t="s">
        <v>1046</v>
      </c>
      <c r="E62" s="304"/>
      <c r="F62" s="304"/>
      <c r="G62" s="304"/>
      <c r="H62" s="304"/>
      <c r="I62" s="304"/>
      <c r="J62" s="304"/>
      <c r="K62" s="295"/>
    </row>
    <row r="63" customFormat="false" ht="15" hidden="false" customHeight="true" outlineLevel="0" collapsed="false">
      <c r="A63" s="0"/>
      <c r="B63" s="293"/>
      <c r="C63" s="300"/>
      <c r="D63" s="297" t="s">
        <v>1047</v>
      </c>
      <c r="E63" s="297"/>
      <c r="F63" s="297"/>
      <c r="G63" s="297"/>
      <c r="H63" s="297"/>
      <c r="I63" s="297"/>
      <c r="J63" s="297"/>
      <c r="K63" s="295"/>
    </row>
    <row r="64" customFormat="false" ht="12.75" hidden="false" customHeight="true" outlineLevel="0" collapsed="false">
      <c r="A64" s="0"/>
      <c r="B64" s="293"/>
      <c r="C64" s="300"/>
      <c r="D64" s="300"/>
      <c r="E64" s="305"/>
      <c r="F64" s="300"/>
      <c r="G64" s="300"/>
      <c r="H64" s="300"/>
      <c r="I64" s="300"/>
      <c r="J64" s="300"/>
      <c r="K64" s="295"/>
    </row>
    <row r="65" customFormat="false" ht="15" hidden="false" customHeight="true" outlineLevel="0" collapsed="false">
      <c r="A65" s="0"/>
      <c r="B65" s="293"/>
      <c r="C65" s="300"/>
      <c r="D65" s="297" t="s">
        <v>1048</v>
      </c>
      <c r="E65" s="297"/>
      <c r="F65" s="297"/>
      <c r="G65" s="297"/>
      <c r="H65" s="297"/>
      <c r="I65" s="297"/>
      <c r="J65" s="297"/>
      <c r="K65" s="295"/>
    </row>
    <row r="66" customFormat="false" ht="15" hidden="false" customHeight="true" outlineLevel="0" collapsed="false">
      <c r="A66" s="0"/>
      <c r="B66" s="293"/>
      <c r="C66" s="300"/>
      <c r="D66" s="304" t="s">
        <v>1049</v>
      </c>
      <c r="E66" s="304"/>
      <c r="F66" s="304"/>
      <c r="G66" s="304"/>
      <c r="H66" s="304"/>
      <c r="I66" s="304"/>
      <c r="J66" s="304"/>
      <c r="K66" s="295"/>
    </row>
    <row r="67" customFormat="false" ht="15" hidden="false" customHeight="true" outlineLevel="0" collapsed="false">
      <c r="A67" s="0"/>
      <c r="B67" s="293"/>
      <c r="C67" s="300"/>
      <c r="D67" s="297" t="s">
        <v>1050</v>
      </c>
      <c r="E67" s="297"/>
      <c r="F67" s="297"/>
      <c r="G67" s="297"/>
      <c r="H67" s="297"/>
      <c r="I67" s="297"/>
      <c r="J67" s="297"/>
      <c r="K67" s="295"/>
    </row>
    <row r="68" customFormat="false" ht="15" hidden="false" customHeight="true" outlineLevel="0" collapsed="false">
      <c r="A68" s="0"/>
      <c r="B68" s="293"/>
      <c r="C68" s="300"/>
      <c r="D68" s="297" t="s">
        <v>1051</v>
      </c>
      <c r="E68" s="297"/>
      <c r="F68" s="297"/>
      <c r="G68" s="297"/>
      <c r="H68" s="297"/>
      <c r="I68" s="297"/>
      <c r="J68" s="297"/>
      <c r="K68" s="295"/>
    </row>
    <row r="69" customFormat="false" ht="15" hidden="false" customHeight="true" outlineLevel="0" collapsed="false">
      <c r="A69" s="0"/>
      <c r="B69" s="293"/>
      <c r="C69" s="300"/>
      <c r="D69" s="297" t="s">
        <v>1052</v>
      </c>
      <c r="E69" s="297"/>
      <c r="F69" s="297"/>
      <c r="G69" s="297"/>
      <c r="H69" s="297"/>
      <c r="I69" s="297"/>
      <c r="J69" s="297"/>
      <c r="K69" s="295"/>
    </row>
    <row r="70" customFormat="false" ht="15" hidden="false" customHeight="true" outlineLevel="0" collapsed="false">
      <c r="A70" s="0"/>
      <c r="B70" s="293"/>
      <c r="C70" s="300"/>
      <c r="D70" s="297" t="s">
        <v>1053</v>
      </c>
      <c r="E70" s="297"/>
      <c r="F70" s="297"/>
      <c r="G70" s="297"/>
      <c r="H70" s="297"/>
      <c r="I70" s="297"/>
      <c r="J70" s="297"/>
      <c r="K70" s="295"/>
    </row>
    <row r="71" customFormat="false" ht="12.75" hidden="false" customHeight="true" outlineLevel="0" collapsed="false">
      <c r="A71" s="0"/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customFormat="false" ht="18.75" hidden="false" customHeight="true" outlineLevel="0" collapsed="false">
      <c r="A72" s="0"/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customFormat="false" ht="18.75" hidden="false" customHeight="true" outlineLevel="0" collapsed="false">
      <c r="A73" s="0"/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customFormat="false" ht="7.5" hidden="false" customHeight="true" outlineLevel="0" collapsed="false">
      <c r="A74" s="0"/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customFormat="false" ht="45" hidden="false" customHeight="true" outlineLevel="0" collapsed="false">
      <c r="A75" s="0"/>
      <c r="B75" s="314"/>
      <c r="C75" s="315" t="s">
        <v>1054</v>
      </c>
      <c r="D75" s="315"/>
      <c r="E75" s="315"/>
      <c r="F75" s="315"/>
      <c r="G75" s="315"/>
      <c r="H75" s="315"/>
      <c r="I75" s="315"/>
      <c r="J75" s="315"/>
      <c r="K75" s="316"/>
    </row>
    <row r="76" customFormat="false" ht="17.25" hidden="false" customHeight="true" outlineLevel="0" collapsed="false">
      <c r="A76" s="0"/>
      <c r="B76" s="314"/>
      <c r="C76" s="317" t="s">
        <v>1055</v>
      </c>
      <c r="D76" s="317"/>
      <c r="E76" s="317"/>
      <c r="F76" s="317" t="s">
        <v>1056</v>
      </c>
      <c r="G76" s="318"/>
      <c r="H76" s="317" t="s">
        <v>57</v>
      </c>
      <c r="I76" s="317" t="s">
        <v>60</v>
      </c>
      <c r="J76" s="317" t="s">
        <v>1057</v>
      </c>
      <c r="K76" s="316"/>
    </row>
    <row r="77" customFormat="false" ht="17.25" hidden="false" customHeight="true" outlineLevel="0" collapsed="false">
      <c r="A77" s="0"/>
      <c r="B77" s="314"/>
      <c r="C77" s="319" t="s">
        <v>1058</v>
      </c>
      <c r="D77" s="319"/>
      <c r="E77" s="319"/>
      <c r="F77" s="320" t="s">
        <v>1059</v>
      </c>
      <c r="G77" s="321"/>
      <c r="H77" s="319"/>
      <c r="I77" s="319"/>
      <c r="J77" s="319" t="s">
        <v>1060</v>
      </c>
      <c r="K77" s="316"/>
    </row>
    <row r="78" customFormat="false" ht="5.25" hidden="false" customHeight="true" outlineLevel="0" collapsed="false">
      <c r="A78" s="0"/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customFormat="false" ht="15" hidden="false" customHeight="true" outlineLevel="0" collapsed="false">
      <c r="A79" s="0"/>
      <c r="B79" s="314"/>
      <c r="C79" s="301" t="s">
        <v>56</v>
      </c>
      <c r="D79" s="324"/>
      <c r="E79" s="324"/>
      <c r="F79" s="325" t="s">
        <v>1061</v>
      </c>
      <c r="G79" s="326"/>
      <c r="H79" s="301" t="s">
        <v>1062</v>
      </c>
      <c r="I79" s="301" t="s">
        <v>1063</v>
      </c>
      <c r="J79" s="301" t="n">
        <v>20</v>
      </c>
      <c r="K79" s="316"/>
    </row>
    <row r="80" customFormat="false" ht="15" hidden="false" customHeight="true" outlineLevel="0" collapsed="false">
      <c r="A80" s="0"/>
      <c r="B80" s="314"/>
      <c r="C80" s="301" t="s">
        <v>1064</v>
      </c>
      <c r="D80" s="301"/>
      <c r="E80" s="301"/>
      <c r="F80" s="325" t="s">
        <v>1061</v>
      </c>
      <c r="G80" s="326"/>
      <c r="H80" s="301" t="s">
        <v>1065</v>
      </c>
      <c r="I80" s="301" t="s">
        <v>1063</v>
      </c>
      <c r="J80" s="301" t="n">
        <v>120</v>
      </c>
      <c r="K80" s="316"/>
    </row>
    <row r="81" customFormat="false" ht="15" hidden="false" customHeight="true" outlineLevel="0" collapsed="false">
      <c r="A81" s="0"/>
      <c r="B81" s="327"/>
      <c r="C81" s="301" t="s">
        <v>1066</v>
      </c>
      <c r="D81" s="301"/>
      <c r="E81" s="301"/>
      <c r="F81" s="325" t="s">
        <v>1067</v>
      </c>
      <c r="G81" s="326"/>
      <c r="H81" s="301" t="s">
        <v>1068</v>
      </c>
      <c r="I81" s="301" t="s">
        <v>1063</v>
      </c>
      <c r="J81" s="301" t="n">
        <v>50</v>
      </c>
      <c r="K81" s="316"/>
    </row>
    <row r="82" customFormat="false" ht="15" hidden="false" customHeight="true" outlineLevel="0" collapsed="false">
      <c r="A82" s="0"/>
      <c r="B82" s="327"/>
      <c r="C82" s="301" t="s">
        <v>1069</v>
      </c>
      <c r="D82" s="301"/>
      <c r="E82" s="301"/>
      <c r="F82" s="325" t="s">
        <v>1061</v>
      </c>
      <c r="G82" s="326"/>
      <c r="H82" s="301" t="s">
        <v>1070</v>
      </c>
      <c r="I82" s="301" t="s">
        <v>1071</v>
      </c>
      <c r="J82" s="301"/>
      <c r="K82" s="316"/>
    </row>
    <row r="83" customFormat="false" ht="15" hidden="false" customHeight="true" outlineLevel="0" collapsed="false">
      <c r="A83" s="0"/>
      <c r="B83" s="327"/>
      <c r="C83" s="328" t="s">
        <v>1072</v>
      </c>
      <c r="D83" s="328"/>
      <c r="E83" s="328"/>
      <c r="F83" s="329" t="s">
        <v>1067</v>
      </c>
      <c r="G83" s="328"/>
      <c r="H83" s="328" t="s">
        <v>1073</v>
      </c>
      <c r="I83" s="328" t="s">
        <v>1063</v>
      </c>
      <c r="J83" s="328" t="n">
        <v>15</v>
      </c>
      <c r="K83" s="316"/>
    </row>
    <row r="84" customFormat="false" ht="15" hidden="false" customHeight="true" outlineLevel="0" collapsed="false">
      <c r="A84" s="0"/>
      <c r="B84" s="327"/>
      <c r="C84" s="328" t="s">
        <v>1074</v>
      </c>
      <c r="D84" s="328"/>
      <c r="E84" s="328"/>
      <c r="F84" s="329" t="s">
        <v>1067</v>
      </c>
      <c r="G84" s="328"/>
      <c r="H84" s="328" t="s">
        <v>1075</v>
      </c>
      <c r="I84" s="328" t="s">
        <v>1063</v>
      </c>
      <c r="J84" s="328" t="n">
        <v>15</v>
      </c>
      <c r="K84" s="316"/>
    </row>
    <row r="85" customFormat="false" ht="15" hidden="false" customHeight="true" outlineLevel="0" collapsed="false">
      <c r="A85" s="0"/>
      <c r="B85" s="327"/>
      <c r="C85" s="328" t="s">
        <v>1076</v>
      </c>
      <c r="D85" s="328"/>
      <c r="E85" s="328"/>
      <c r="F85" s="329" t="s">
        <v>1067</v>
      </c>
      <c r="G85" s="328"/>
      <c r="H85" s="328" t="s">
        <v>1077</v>
      </c>
      <c r="I85" s="328" t="s">
        <v>1063</v>
      </c>
      <c r="J85" s="328" t="n">
        <v>20</v>
      </c>
      <c r="K85" s="316"/>
    </row>
    <row r="86" customFormat="false" ht="15" hidden="false" customHeight="true" outlineLevel="0" collapsed="false">
      <c r="A86" s="0"/>
      <c r="B86" s="327"/>
      <c r="C86" s="328" t="s">
        <v>1078</v>
      </c>
      <c r="D86" s="328"/>
      <c r="E86" s="328"/>
      <c r="F86" s="329" t="s">
        <v>1067</v>
      </c>
      <c r="G86" s="328"/>
      <c r="H86" s="328" t="s">
        <v>1079</v>
      </c>
      <c r="I86" s="328" t="s">
        <v>1063</v>
      </c>
      <c r="J86" s="328" t="n">
        <v>20</v>
      </c>
      <c r="K86" s="316"/>
    </row>
    <row r="87" customFormat="false" ht="15" hidden="false" customHeight="true" outlineLevel="0" collapsed="false">
      <c r="A87" s="0"/>
      <c r="B87" s="327"/>
      <c r="C87" s="301" t="s">
        <v>1080</v>
      </c>
      <c r="D87" s="301"/>
      <c r="E87" s="301"/>
      <c r="F87" s="325" t="s">
        <v>1067</v>
      </c>
      <c r="G87" s="326"/>
      <c r="H87" s="301" t="s">
        <v>1081</v>
      </c>
      <c r="I87" s="301" t="s">
        <v>1063</v>
      </c>
      <c r="J87" s="301" t="n">
        <v>50</v>
      </c>
      <c r="K87" s="316"/>
    </row>
    <row r="88" customFormat="false" ht="15" hidden="false" customHeight="true" outlineLevel="0" collapsed="false">
      <c r="A88" s="0"/>
      <c r="B88" s="327"/>
      <c r="C88" s="301" t="s">
        <v>1082</v>
      </c>
      <c r="D88" s="301"/>
      <c r="E88" s="301"/>
      <c r="F88" s="325" t="s">
        <v>1067</v>
      </c>
      <c r="G88" s="326"/>
      <c r="H88" s="301" t="s">
        <v>1083</v>
      </c>
      <c r="I88" s="301" t="s">
        <v>1063</v>
      </c>
      <c r="J88" s="301" t="n">
        <v>20</v>
      </c>
      <c r="K88" s="316"/>
    </row>
    <row r="89" customFormat="false" ht="15" hidden="false" customHeight="true" outlineLevel="0" collapsed="false">
      <c r="A89" s="0"/>
      <c r="B89" s="327"/>
      <c r="C89" s="301" t="s">
        <v>1084</v>
      </c>
      <c r="D89" s="301"/>
      <c r="E89" s="301"/>
      <c r="F89" s="325" t="s">
        <v>1067</v>
      </c>
      <c r="G89" s="326"/>
      <c r="H89" s="301" t="s">
        <v>1085</v>
      </c>
      <c r="I89" s="301" t="s">
        <v>1063</v>
      </c>
      <c r="J89" s="301" t="n">
        <v>20</v>
      </c>
      <c r="K89" s="316"/>
    </row>
    <row r="90" customFormat="false" ht="15" hidden="false" customHeight="true" outlineLevel="0" collapsed="false">
      <c r="A90" s="0"/>
      <c r="B90" s="327"/>
      <c r="C90" s="301" t="s">
        <v>1086</v>
      </c>
      <c r="D90" s="301"/>
      <c r="E90" s="301"/>
      <c r="F90" s="325" t="s">
        <v>1067</v>
      </c>
      <c r="G90" s="326"/>
      <c r="H90" s="301" t="s">
        <v>1087</v>
      </c>
      <c r="I90" s="301" t="s">
        <v>1063</v>
      </c>
      <c r="J90" s="301" t="n">
        <v>50</v>
      </c>
      <c r="K90" s="316"/>
    </row>
    <row r="91" customFormat="false" ht="15" hidden="false" customHeight="true" outlineLevel="0" collapsed="false">
      <c r="A91" s="0"/>
      <c r="B91" s="327"/>
      <c r="C91" s="301" t="s">
        <v>1088</v>
      </c>
      <c r="D91" s="301"/>
      <c r="E91" s="301"/>
      <c r="F91" s="325" t="s">
        <v>1067</v>
      </c>
      <c r="G91" s="326"/>
      <c r="H91" s="301" t="s">
        <v>1088</v>
      </c>
      <c r="I91" s="301" t="s">
        <v>1063</v>
      </c>
      <c r="J91" s="301" t="n">
        <v>50</v>
      </c>
      <c r="K91" s="316"/>
    </row>
    <row r="92" customFormat="false" ht="15" hidden="false" customHeight="true" outlineLevel="0" collapsed="false">
      <c r="A92" s="0"/>
      <c r="B92" s="327"/>
      <c r="C92" s="301" t="s">
        <v>1089</v>
      </c>
      <c r="D92" s="301"/>
      <c r="E92" s="301"/>
      <c r="F92" s="325" t="s">
        <v>1067</v>
      </c>
      <c r="G92" s="326"/>
      <c r="H92" s="301" t="s">
        <v>1090</v>
      </c>
      <c r="I92" s="301" t="s">
        <v>1063</v>
      </c>
      <c r="J92" s="301" t="n">
        <v>255</v>
      </c>
      <c r="K92" s="316"/>
    </row>
    <row r="93" customFormat="false" ht="15" hidden="false" customHeight="true" outlineLevel="0" collapsed="false">
      <c r="A93" s="0"/>
      <c r="B93" s="327"/>
      <c r="C93" s="301" t="s">
        <v>1091</v>
      </c>
      <c r="D93" s="301"/>
      <c r="E93" s="301"/>
      <c r="F93" s="325" t="s">
        <v>1061</v>
      </c>
      <c r="G93" s="326"/>
      <c r="H93" s="301" t="s">
        <v>1092</v>
      </c>
      <c r="I93" s="301" t="s">
        <v>1093</v>
      </c>
      <c r="J93" s="301"/>
      <c r="K93" s="316"/>
    </row>
    <row r="94" customFormat="false" ht="15" hidden="false" customHeight="true" outlineLevel="0" collapsed="false">
      <c r="A94" s="0"/>
      <c r="B94" s="327"/>
      <c r="C94" s="301" t="s">
        <v>1094</v>
      </c>
      <c r="D94" s="301"/>
      <c r="E94" s="301"/>
      <c r="F94" s="325" t="s">
        <v>1061</v>
      </c>
      <c r="G94" s="326"/>
      <c r="H94" s="301" t="s">
        <v>1095</v>
      </c>
      <c r="I94" s="301" t="s">
        <v>1096</v>
      </c>
      <c r="J94" s="301"/>
      <c r="K94" s="316"/>
    </row>
    <row r="95" customFormat="false" ht="15" hidden="false" customHeight="true" outlineLevel="0" collapsed="false">
      <c r="A95" s="0"/>
      <c r="B95" s="327"/>
      <c r="C95" s="301" t="s">
        <v>1097</v>
      </c>
      <c r="D95" s="301"/>
      <c r="E95" s="301"/>
      <c r="F95" s="325" t="s">
        <v>1061</v>
      </c>
      <c r="G95" s="326"/>
      <c r="H95" s="301" t="s">
        <v>1097</v>
      </c>
      <c r="I95" s="301" t="s">
        <v>1096</v>
      </c>
      <c r="J95" s="301"/>
      <c r="K95" s="316"/>
    </row>
    <row r="96" customFormat="false" ht="15" hidden="false" customHeight="true" outlineLevel="0" collapsed="false">
      <c r="A96" s="0"/>
      <c r="B96" s="327"/>
      <c r="C96" s="301" t="s">
        <v>41</v>
      </c>
      <c r="D96" s="301"/>
      <c r="E96" s="301"/>
      <c r="F96" s="325" t="s">
        <v>1061</v>
      </c>
      <c r="G96" s="326"/>
      <c r="H96" s="301" t="s">
        <v>1098</v>
      </c>
      <c r="I96" s="301" t="s">
        <v>1096</v>
      </c>
      <c r="J96" s="301"/>
      <c r="K96" s="316"/>
    </row>
    <row r="97" customFormat="false" ht="15" hidden="false" customHeight="true" outlineLevel="0" collapsed="false">
      <c r="A97" s="0"/>
      <c r="B97" s="327"/>
      <c r="C97" s="301" t="s">
        <v>51</v>
      </c>
      <c r="D97" s="301"/>
      <c r="E97" s="301"/>
      <c r="F97" s="325" t="s">
        <v>1061</v>
      </c>
      <c r="G97" s="326"/>
      <c r="H97" s="301" t="s">
        <v>1099</v>
      </c>
      <c r="I97" s="301" t="s">
        <v>1096</v>
      </c>
      <c r="J97" s="301"/>
      <c r="K97" s="316"/>
    </row>
    <row r="98" customFormat="false" ht="15" hidden="false" customHeight="true" outlineLevel="0" collapsed="false">
      <c r="A98" s="0"/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customFormat="false" ht="18.75" hidden="false" customHeight="true" outlineLevel="0" collapsed="false">
      <c r="A99" s="0"/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customFormat="false" ht="18.75" hidden="false" customHeight="true" outlineLevel="0" collapsed="false">
      <c r="A100" s="0"/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customFormat="false" ht="7.5" hidden="false" customHeight="true" outlineLevel="0" collapsed="false">
      <c r="A101" s="0"/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customFormat="false" ht="45" hidden="false" customHeight="true" outlineLevel="0" collapsed="false">
      <c r="A102" s="0"/>
      <c r="B102" s="314"/>
      <c r="C102" s="315" t="s">
        <v>1100</v>
      </c>
      <c r="D102" s="315"/>
      <c r="E102" s="315"/>
      <c r="F102" s="315"/>
      <c r="G102" s="315"/>
      <c r="H102" s="315"/>
      <c r="I102" s="315"/>
      <c r="J102" s="315"/>
      <c r="K102" s="316"/>
    </row>
    <row r="103" customFormat="false" ht="17.25" hidden="false" customHeight="true" outlineLevel="0" collapsed="false">
      <c r="A103" s="0"/>
      <c r="B103" s="314"/>
      <c r="C103" s="317" t="s">
        <v>1055</v>
      </c>
      <c r="D103" s="317"/>
      <c r="E103" s="317"/>
      <c r="F103" s="317" t="s">
        <v>1056</v>
      </c>
      <c r="G103" s="318"/>
      <c r="H103" s="317" t="s">
        <v>57</v>
      </c>
      <c r="I103" s="317" t="s">
        <v>60</v>
      </c>
      <c r="J103" s="317" t="s">
        <v>1057</v>
      </c>
      <c r="K103" s="316"/>
    </row>
    <row r="104" customFormat="false" ht="17.25" hidden="false" customHeight="true" outlineLevel="0" collapsed="false">
      <c r="A104" s="0"/>
      <c r="B104" s="314"/>
      <c r="C104" s="319" t="s">
        <v>1058</v>
      </c>
      <c r="D104" s="319"/>
      <c r="E104" s="319"/>
      <c r="F104" s="320" t="s">
        <v>1059</v>
      </c>
      <c r="G104" s="321"/>
      <c r="H104" s="319"/>
      <c r="I104" s="319"/>
      <c r="J104" s="319" t="s">
        <v>1060</v>
      </c>
      <c r="K104" s="316"/>
    </row>
    <row r="105" customFormat="false" ht="5.25" hidden="false" customHeight="true" outlineLevel="0" collapsed="false">
      <c r="A105" s="0"/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customFormat="false" ht="15" hidden="false" customHeight="true" outlineLevel="0" collapsed="false">
      <c r="A106" s="0"/>
      <c r="B106" s="314"/>
      <c r="C106" s="301" t="s">
        <v>56</v>
      </c>
      <c r="D106" s="324"/>
      <c r="E106" s="324"/>
      <c r="F106" s="325" t="s">
        <v>1061</v>
      </c>
      <c r="G106" s="301"/>
      <c r="H106" s="301" t="s">
        <v>1101</v>
      </c>
      <c r="I106" s="301" t="s">
        <v>1063</v>
      </c>
      <c r="J106" s="301" t="n">
        <v>20</v>
      </c>
      <c r="K106" s="316"/>
    </row>
    <row r="107" customFormat="false" ht="15" hidden="false" customHeight="true" outlineLevel="0" collapsed="false">
      <c r="A107" s="0"/>
      <c r="B107" s="314"/>
      <c r="C107" s="301" t="s">
        <v>1064</v>
      </c>
      <c r="D107" s="301"/>
      <c r="E107" s="301"/>
      <c r="F107" s="325" t="s">
        <v>1061</v>
      </c>
      <c r="G107" s="301"/>
      <c r="H107" s="301" t="s">
        <v>1101</v>
      </c>
      <c r="I107" s="301" t="s">
        <v>1063</v>
      </c>
      <c r="J107" s="301" t="n">
        <v>120</v>
      </c>
      <c r="K107" s="316"/>
    </row>
    <row r="108" customFormat="false" ht="15" hidden="false" customHeight="true" outlineLevel="0" collapsed="false">
      <c r="A108" s="0"/>
      <c r="B108" s="327"/>
      <c r="C108" s="301" t="s">
        <v>1066</v>
      </c>
      <c r="D108" s="301"/>
      <c r="E108" s="301"/>
      <c r="F108" s="325" t="s">
        <v>1067</v>
      </c>
      <c r="G108" s="301"/>
      <c r="H108" s="301" t="s">
        <v>1101</v>
      </c>
      <c r="I108" s="301" t="s">
        <v>1063</v>
      </c>
      <c r="J108" s="301" t="n">
        <v>50</v>
      </c>
      <c r="K108" s="316"/>
    </row>
    <row r="109" customFormat="false" ht="15" hidden="false" customHeight="true" outlineLevel="0" collapsed="false">
      <c r="A109" s="0"/>
      <c r="B109" s="327"/>
      <c r="C109" s="301" t="s">
        <v>1069</v>
      </c>
      <c r="D109" s="301"/>
      <c r="E109" s="301"/>
      <c r="F109" s="325" t="s">
        <v>1061</v>
      </c>
      <c r="G109" s="301"/>
      <c r="H109" s="301" t="s">
        <v>1101</v>
      </c>
      <c r="I109" s="301" t="s">
        <v>1071</v>
      </c>
      <c r="J109" s="301"/>
      <c r="K109" s="316"/>
    </row>
    <row r="110" customFormat="false" ht="15" hidden="false" customHeight="true" outlineLevel="0" collapsed="false">
      <c r="A110" s="0"/>
      <c r="B110" s="327"/>
      <c r="C110" s="301" t="s">
        <v>1080</v>
      </c>
      <c r="D110" s="301"/>
      <c r="E110" s="301"/>
      <c r="F110" s="325" t="s">
        <v>1067</v>
      </c>
      <c r="G110" s="301"/>
      <c r="H110" s="301" t="s">
        <v>1101</v>
      </c>
      <c r="I110" s="301" t="s">
        <v>1063</v>
      </c>
      <c r="J110" s="301" t="n">
        <v>50</v>
      </c>
      <c r="K110" s="316"/>
    </row>
    <row r="111" customFormat="false" ht="15" hidden="false" customHeight="true" outlineLevel="0" collapsed="false">
      <c r="A111" s="0"/>
      <c r="B111" s="327"/>
      <c r="C111" s="301" t="s">
        <v>1088</v>
      </c>
      <c r="D111" s="301"/>
      <c r="E111" s="301"/>
      <c r="F111" s="325" t="s">
        <v>1067</v>
      </c>
      <c r="G111" s="301"/>
      <c r="H111" s="301" t="s">
        <v>1101</v>
      </c>
      <c r="I111" s="301" t="s">
        <v>1063</v>
      </c>
      <c r="J111" s="301" t="n">
        <v>50</v>
      </c>
      <c r="K111" s="316"/>
    </row>
    <row r="112" customFormat="false" ht="15" hidden="false" customHeight="true" outlineLevel="0" collapsed="false">
      <c r="A112" s="0"/>
      <c r="B112" s="327"/>
      <c r="C112" s="301" t="s">
        <v>1086</v>
      </c>
      <c r="D112" s="301"/>
      <c r="E112" s="301"/>
      <c r="F112" s="325" t="s">
        <v>1067</v>
      </c>
      <c r="G112" s="301"/>
      <c r="H112" s="301" t="s">
        <v>1101</v>
      </c>
      <c r="I112" s="301" t="s">
        <v>1063</v>
      </c>
      <c r="J112" s="301" t="n">
        <v>50</v>
      </c>
      <c r="K112" s="316"/>
    </row>
    <row r="113" customFormat="false" ht="15" hidden="false" customHeight="true" outlineLevel="0" collapsed="false">
      <c r="A113" s="0"/>
      <c r="B113" s="327"/>
      <c r="C113" s="301" t="s">
        <v>56</v>
      </c>
      <c r="D113" s="301"/>
      <c r="E113" s="301"/>
      <c r="F113" s="325" t="s">
        <v>1061</v>
      </c>
      <c r="G113" s="301"/>
      <c r="H113" s="301" t="s">
        <v>1102</v>
      </c>
      <c r="I113" s="301" t="s">
        <v>1063</v>
      </c>
      <c r="J113" s="301" t="n">
        <v>20</v>
      </c>
      <c r="K113" s="316"/>
    </row>
    <row r="114" customFormat="false" ht="15" hidden="false" customHeight="true" outlineLevel="0" collapsed="false">
      <c r="A114" s="0"/>
      <c r="B114" s="327"/>
      <c r="C114" s="301" t="s">
        <v>1103</v>
      </c>
      <c r="D114" s="301"/>
      <c r="E114" s="301"/>
      <c r="F114" s="325" t="s">
        <v>1061</v>
      </c>
      <c r="G114" s="301"/>
      <c r="H114" s="301" t="s">
        <v>1104</v>
      </c>
      <c r="I114" s="301" t="s">
        <v>1063</v>
      </c>
      <c r="J114" s="301" t="n">
        <v>120</v>
      </c>
      <c r="K114" s="316"/>
    </row>
    <row r="115" customFormat="false" ht="15" hidden="false" customHeight="true" outlineLevel="0" collapsed="false">
      <c r="A115" s="0"/>
      <c r="B115" s="327"/>
      <c r="C115" s="301" t="s">
        <v>41</v>
      </c>
      <c r="D115" s="301"/>
      <c r="E115" s="301"/>
      <c r="F115" s="325" t="s">
        <v>1061</v>
      </c>
      <c r="G115" s="301"/>
      <c r="H115" s="301" t="s">
        <v>1105</v>
      </c>
      <c r="I115" s="301" t="s">
        <v>1096</v>
      </c>
      <c r="J115" s="301"/>
      <c r="K115" s="316"/>
    </row>
    <row r="116" customFormat="false" ht="15" hidden="false" customHeight="true" outlineLevel="0" collapsed="false">
      <c r="A116" s="0"/>
      <c r="B116" s="327"/>
      <c r="C116" s="301" t="s">
        <v>51</v>
      </c>
      <c r="D116" s="301"/>
      <c r="E116" s="301"/>
      <c r="F116" s="325" t="s">
        <v>1061</v>
      </c>
      <c r="G116" s="301"/>
      <c r="H116" s="301" t="s">
        <v>1106</v>
      </c>
      <c r="I116" s="301" t="s">
        <v>1096</v>
      </c>
      <c r="J116" s="301"/>
      <c r="K116" s="316"/>
    </row>
    <row r="117" customFormat="false" ht="15" hidden="false" customHeight="true" outlineLevel="0" collapsed="false">
      <c r="A117" s="0"/>
      <c r="B117" s="327"/>
      <c r="C117" s="301" t="s">
        <v>60</v>
      </c>
      <c r="D117" s="301"/>
      <c r="E117" s="301"/>
      <c r="F117" s="325" t="s">
        <v>1061</v>
      </c>
      <c r="G117" s="301"/>
      <c r="H117" s="301" t="s">
        <v>1107</v>
      </c>
      <c r="I117" s="301" t="s">
        <v>1108</v>
      </c>
      <c r="J117" s="301"/>
      <c r="K117" s="316"/>
    </row>
    <row r="118" customFormat="false" ht="15" hidden="false" customHeight="true" outlineLevel="0" collapsed="false">
      <c r="A118" s="0"/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customFormat="false" ht="18.75" hidden="false" customHeight="true" outlineLevel="0" collapsed="false">
      <c r="A119" s="0"/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customFormat="false" ht="18.75" hidden="false" customHeight="true" outlineLevel="0" collapsed="false">
      <c r="A120" s="0"/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customFormat="false" ht="7.5" hidden="false" customHeight="true" outlineLevel="0" collapsed="false">
      <c r="A121" s="0"/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customFormat="false" ht="45" hidden="false" customHeight="true" outlineLevel="0" collapsed="false">
      <c r="A122" s="0"/>
      <c r="B122" s="343"/>
      <c r="C122" s="291" t="s">
        <v>1109</v>
      </c>
      <c r="D122" s="291"/>
      <c r="E122" s="291"/>
      <c r="F122" s="291"/>
      <c r="G122" s="291"/>
      <c r="H122" s="291"/>
      <c r="I122" s="291"/>
      <c r="J122" s="291"/>
      <c r="K122" s="344"/>
    </row>
    <row r="123" customFormat="false" ht="17.25" hidden="false" customHeight="true" outlineLevel="0" collapsed="false">
      <c r="A123" s="0"/>
      <c r="B123" s="345"/>
      <c r="C123" s="317" t="s">
        <v>1055</v>
      </c>
      <c r="D123" s="317"/>
      <c r="E123" s="317"/>
      <c r="F123" s="317" t="s">
        <v>1056</v>
      </c>
      <c r="G123" s="318"/>
      <c r="H123" s="317" t="s">
        <v>57</v>
      </c>
      <c r="I123" s="317" t="s">
        <v>60</v>
      </c>
      <c r="J123" s="317" t="s">
        <v>1057</v>
      </c>
      <c r="K123" s="346"/>
    </row>
    <row r="124" customFormat="false" ht="17.25" hidden="false" customHeight="true" outlineLevel="0" collapsed="false">
      <c r="A124" s="0"/>
      <c r="B124" s="345"/>
      <c r="C124" s="319" t="s">
        <v>1058</v>
      </c>
      <c r="D124" s="319"/>
      <c r="E124" s="319"/>
      <c r="F124" s="320" t="s">
        <v>1059</v>
      </c>
      <c r="G124" s="321"/>
      <c r="H124" s="319"/>
      <c r="I124" s="319"/>
      <c r="J124" s="319" t="s">
        <v>1060</v>
      </c>
      <c r="K124" s="346"/>
    </row>
    <row r="125" customFormat="false" ht="5.25" hidden="false" customHeight="true" outlineLevel="0" collapsed="false">
      <c r="A125" s="0"/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customFormat="false" ht="15" hidden="false" customHeight="true" outlineLevel="0" collapsed="false">
      <c r="A126" s="0"/>
      <c r="B126" s="347"/>
      <c r="C126" s="301" t="s">
        <v>1064</v>
      </c>
      <c r="D126" s="324"/>
      <c r="E126" s="324"/>
      <c r="F126" s="325" t="s">
        <v>1061</v>
      </c>
      <c r="G126" s="301"/>
      <c r="H126" s="301" t="s">
        <v>1101</v>
      </c>
      <c r="I126" s="301" t="s">
        <v>1063</v>
      </c>
      <c r="J126" s="301" t="n">
        <v>120</v>
      </c>
      <c r="K126" s="350"/>
    </row>
    <row r="127" customFormat="false" ht="15" hidden="false" customHeight="true" outlineLevel="0" collapsed="false">
      <c r="A127" s="0"/>
      <c r="B127" s="347"/>
      <c r="C127" s="301" t="s">
        <v>1110</v>
      </c>
      <c r="D127" s="301"/>
      <c r="E127" s="301"/>
      <c r="F127" s="325" t="s">
        <v>1061</v>
      </c>
      <c r="G127" s="301"/>
      <c r="H127" s="301" t="s">
        <v>1111</v>
      </c>
      <c r="I127" s="301" t="s">
        <v>1063</v>
      </c>
      <c r="J127" s="301" t="s">
        <v>1112</v>
      </c>
      <c r="K127" s="350"/>
    </row>
    <row r="128" customFormat="false" ht="15" hidden="false" customHeight="true" outlineLevel="0" collapsed="false">
      <c r="A128" s="0"/>
      <c r="B128" s="347"/>
      <c r="C128" s="301" t="s">
        <v>1009</v>
      </c>
      <c r="D128" s="301"/>
      <c r="E128" s="301"/>
      <c r="F128" s="325" t="s">
        <v>1061</v>
      </c>
      <c r="G128" s="301"/>
      <c r="H128" s="301" t="s">
        <v>1113</v>
      </c>
      <c r="I128" s="301" t="s">
        <v>1063</v>
      </c>
      <c r="J128" s="301" t="s">
        <v>1112</v>
      </c>
      <c r="K128" s="350"/>
    </row>
    <row r="129" customFormat="false" ht="15" hidden="false" customHeight="true" outlineLevel="0" collapsed="false">
      <c r="A129" s="0"/>
      <c r="B129" s="347"/>
      <c r="C129" s="301" t="s">
        <v>1072</v>
      </c>
      <c r="D129" s="301"/>
      <c r="E129" s="301"/>
      <c r="F129" s="325" t="s">
        <v>1067</v>
      </c>
      <c r="G129" s="301"/>
      <c r="H129" s="301" t="s">
        <v>1073</v>
      </c>
      <c r="I129" s="301" t="s">
        <v>1063</v>
      </c>
      <c r="J129" s="301" t="n">
        <v>15</v>
      </c>
      <c r="K129" s="350"/>
    </row>
    <row r="130" customFormat="false" ht="15" hidden="false" customHeight="true" outlineLevel="0" collapsed="false">
      <c r="A130" s="0"/>
      <c r="B130" s="347"/>
      <c r="C130" s="328" t="s">
        <v>1074</v>
      </c>
      <c r="D130" s="328"/>
      <c r="E130" s="328"/>
      <c r="F130" s="329" t="s">
        <v>1067</v>
      </c>
      <c r="G130" s="328"/>
      <c r="H130" s="328" t="s">
        <v>1075</v>
      </c>
      <c r="I130" s="328" t="s">
        <v>1063</v>
      </c>
      <c r="J130" s="328" t="n">
        <v>15</v>
      </c>
      <c r="K130" s="350"/>
    </row>
    <row r="131" customFormat="false" ht="15" hidden="false" customHeight="true" outlineLevel="0" collapsed="false">
      <c r="A131" s="0"/>
      <c r="B131" s="347"/>
      <c r="C131" s="328" t="s">
        <v>1076</v>
      </c>
      <c r="D131" s="328"/>
      <c r="E131" s="328"/>
      <c r="F131" s="329" t="s">
        <v>1067</v>
      </c>
      <c r="G131" s="328"/>
      <c r="H131" s="328" t="s">
        <v>1077</v>
      </c>
      <c r="I131" s="328" t="s">
        <v>1063</v>
      </c>
      <c r="J131" s="328" t="n">
        <v>20</v>
      </c>
      <c r="K131" s="350"/>
    </row>
    <row r="132" customFormat="false" ht="15" hidden="false" customHeight="true" outlineLevel="0" collapsed="false">
      <c r="A132" s="0"/>
      <c r="B132" s="347"/>
      <c r="C132" s="328" t="s">
        <v>1078</v>
      </c>
      <c r="D132" s="328"/>
      <c r="E132" s="328"/>
      <c r="F132" s="329" t="s">
        <v>1067</v>
      </c>
      <c r="G132" s="328"/>
      <c r="H132" s="328" t="s">
        <v>1079</v>
      </c>
      <c r="I132" s="328" t="s">
        <v>1063</v>
      </c>
      <c r="J132" s="328" t="n">
        <v>20</v>
      </c>
      <c r="K132" s="350"/>
    </row>
    <row r="133" customFormat="false" ht="15" hidden="false" customHeight="true" outlineLevel="0" collapsed="false">
      <c r="A133" s="0"/>
      <c r="B133" s="347"/>
      <c r="C133" s="301" t="s">
        <v>1066</v>
      </c>
      <c r="D133" s="301"/>
      <c r="E133" s="301"/>
      <c r="F133" s="325" t="s">
        <v>1067</v>
      </c>
      <c r="G133" s="301"/>
      <c r="H133" s="301" t="s">
        <v>1101</v>
      </c>
      <c r="I133" s="301" t="s">
        <v>1063</v>
      </c>
      <c r="J133" s="301" t="n">
        <v>50</v>
      </c>
      <c r="K133" s="350"/>
    </row>
    <row r="134" customFormat="false" ht="15" hidden="false" customHeight="true" outlineLevel="0" collapsed="false">
      <c r="A134" s="0"/>
      <c r="B134" s="347"/>
      <c r="C134" s="301" t="s">
        <v>1080</v>
      </c>
      <c r="D134" s="301"/>
      <c r="E134" s="301"/>
      <c r="F134" s="325" t="s">
        <v>1067</v>
      </c>
      <c r="G134" s="301"/>
      <c r="H134" s="301" t="s">
        <v>1101</v>
      </c>
      <c r="I134" s="301" t="s">
        <v>1063</v>
      </c>
      <c r="J134" s="301" t="n">
        <v>50</v>
      </c>
      <c r="K134" s="350"/>
    </row>
    <row r="135" customFormat="false" ht="15" hidden="false" customHeight="true" outlineLevel="0" collapsed="false">
      <c r="A135" s="0"/>
      <c r="B135" s="347"/>
      <c r="C135" s="301" t="s">
        <v>1086</v>
      </c>
      <c r="D135" s="301"/>
      <c r="E135" s="301"/>
      <c r="F135" s="325" t="s">
        <v>1067</v>
      </c>
      <c r="G135" s="301"/>
      <c r="H135" s="301" t="s">
        <v>1101</v>
      </c>
      <c r="I135" s="301" t="s">
        <v>1063</v>
      </c>
      <c r="J135" s="301" t="n">
        <v>50</v>
      </c>
      <c r="K135" s="350"/>
    </row>
    <row r="136" customFormat="false" ht="15" hidden="false" customHeight="true" outlineLevel="0" collapsed="false">
      <c r="A136" s="0"/>
      <c r="B136" s="347"/>
      <c r="C136" s="301" t="s">
        <v>1088</v>
      </c>
      <c r="D136" s="301"/>
      <c r="E136" s="301"/>
      <c r="F136" s="325" t="s">
        <v>1067</v>
      </c>
      <c r="G136" s="301"/>
      <c r="H136" s="301" t="s">
        <v>1101</v>
      </c>
      <c r="I136" s="301" t="s">
        <v>1063</v>
      </c>
      <c r="J136" s="301" t="n">
        <v>50</v>
      </c>
      <c r="K136" s="350"/>
    </row>
    <row r="137" customFormat="false" ht="15" hidden="false" customHeight="true" outlineLevel="0" collapsed="false">
      <c r="A137" s="0"/>
      <c r="B137" s="347"/>
      <c r="C137" s="301" t="s">
        <v>1089</v>
      </c>
      <c r="D137" s="301"/>
      <c r="E137" s="301"/>
      <c r="F137" s="325" t="s">
        <v>1067</v>
      </c>
      <c r="G137" s="301"/>
      <c r="H137" s="301" t="s">
        <v>1114</v>
      </c>
      <c r="I137" s="301" t="s">
        <v>1063</v>
      </c>
      <c r="J137" s="301" t="n">
        <v>255</v>
      </c>
      <c r="K137" s="350"/>
    </row>
    <row r="138" customFormat="false" ht="15" hidden="false" customHeight="true" outlineLevel="0" collapsed="false">
      <c r="A138" s="0"/>
      <c r="B138" s="347"/>
      <c r="C138" s="301" t="s">
        <v>1091</v>
      </c>
      <c r="D138" s="301"/>
      <c r="E138" s="301"/>
      <c r="F138" s="325" t="s">
        <v>1061</v>
      </c>
      <c r="G138" s="301"/>
      <c r="H138" s="301" t="s">
        <v>1115</v>
      </c>
      <c r="I138" s="301" t="s">
        <v>1093</v>
      </c>
      <c r="J138" s="301"/>
      <c r="K138" s="350"/>
    </row>
    <row r="139" customFormat="false" ht="15" hidden="false" customHeight="true" outlineLevel="0" collapsed="false">
      <c r="A139" s="0"/>
      <c r="B139" s="347"/>
      <c r="C139" s="301" t="s">
        <v>1094</v>
      </c>
      <c r="D139" s="301"/>
      <c r="E139" s="301"/>
      <c r="F139" s="325" t="s">
        <v>1061</v>
      </c>
      <c r="G139" s="301"/>
      <c r="H139" s="301" t="s">
        <v>1116</v>
      </c>
      <c r="I139" s="301" t="s">
        <v>1096</v>
      </c>
      <c r="J139" s="301"/>
      <c r="K139" s="350"/>
    </row>
    <row r="140" customFormat="false" ht="15" hidden="false" customHeight="true" outlineLevel="0" collapsed="false">
      <c r="A140" s="0"/>
      <c r="B140" s="347"/>
      <c r="C140" s="301" t="s">
        <v>1097</v>
      </c>
      <c r="D140" s="301"/>
      <c r="E140" s="301"/>
      <c r="F140" s="325" t="s">
        <v>1061</v>
      </c>
      <c r="G140" s="301"/>
      <c r="H140" s="301" t="s">
        <v>1097</v>
      </c>
      <c r="I140" s="301" t="s">
        <v>1096</v>
      </c>
      <c r="J140" s="301"/>
      <c r="K140" s="350"/>
    </row>
    <row r="141" customFormat="false" ht="15" hidden="false" customHeight="true" outlineLevel="0" collapsed="false">
      <c r="A141" s="0"/>
      <c r="B141" s="347"/>
      <c r="C141" s="301" t="s">
        <v>41</v>
      </c>
      <c r="D141" s="301"/>
      <c r="E141" s="301"/>
      <c r="F141" s="325" t="s">
        <v>1061</v>
      </c>
      <c r="G141" s="301"/>
      <c r="H141" s="301" t="s">
        <v>1117</v>
      </c>
      <c r="I141" s="301" t="s">
        <v>1096</v>
      </c>
      <c r="J141" s="301"/>
      <c r="K141" s="350"/>
    </row>
    <row r="142" customFormat="false" ht="15" hidden="false" customHeight="true" outlineLevel="0" collapsed="false">
      <c r="A142" s="0"/>
      <c r="B142" s="347"/>
      <c r="C142" s="301" t="s">
        <v>1118</v>
      </c>
      <c r="D142" s="301"/>
      <c r="E142" s="301"/>
      <c r="F142" s="325" t="s">
        <v>1061</v>
      </c>
      <c r="G142" s="301"/>
      <c r="H142" s="301" t="s">
        <v>1119</v>
      </c>
      <c r="I142" s="301" t="s">
        <v>1096</v>
      </c>
      <c r="J142" s="301"/>
      <c r="K142" s="350"/>
    </row>
    <row r="143" customFormat="false" ht="15" hidden="false" customHeight="true" outlineLevel="0" collapsed="false">
      <c r="A143" s="0"/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customFormat="false" ht="18.75" hidden="false" customHeight="true" outlineLevel="0" collapsed="false">
      <c r="A144" s="0"/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customFormat="false" ht="18.75" hidden="false" customHeight="true" outlineLevel="0" collapsed="false">
      <c r="A145" s="0"/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customFormat="false" ht="7.5" hidden="false" customHeight="true" outlineLevel="0" collapsed="false">
      <c r="A146" s="0"/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customFormat="false" ht="45" hidden="false" customHeight="true" outlineLevel="0" collapsed="false">
      <c r="A147" s="0"/>
      <c r="B147" s="314"/>
      <c r="C147" s="315" t="s">
        <v>1120</v>
      </c>
      <c r="D147" s="315"/>
      <c r="E147" s="315"/>
      <c r="F147" s="315"/>
      <c r="G147" s="315"/>
      <c r="H147" s="315"/>
      <c r="I147" s="315"/>
      <c r="J147" s="315"/>
      <c r="K147" s="316"/>
    </row>
    <row r="148" customFormat="false" ht="17.25" hidden="false" customHeight="true" outlineLevel="0" collapsed="false">
      <c r="A148" s="0"/>
      <c r="B148" s="314"/>
      <c r="C148" s="317" t="s">
        <v>1055</v>
      </c>
      <c r="D148" s="317"/>
      <c r="E148" s="317"/>
      <c r="F148" s="317" t="s">
        <v>1056</v>
      </c>
      <c r="G148" s="318"/>
      <c r="H148" s="317" t="s">
        <v>57</v>
      </c>
      <c r="I148" s="317" t="s">
        <v>60</v>
      </c>
      <c r="J148" s="317" t="s">
        <v>1057</v>
      </c>
      <c r="K148" s="316"/>
    </row>
    <row r="149" customFormat="false" ht="17.25" hidden="false" customHeight="true" outlineLevel="0" collapsed="false">
      <c r="A149" s="0"/>
      <c r="B149" s="314"/>
      <c r="C149" s="319" t="s">
        <v>1058</v>
      </c>
      <c r="D149" s="319"/>
      <c r="E149" s="319"/>
      <c r="F149" s="320" t="s">
        <v>1059</v>
      </c>
      <c r="G149" s="321"/>
      <c r="H149" s="319"/>
      <c r="I149" s="319"/>
      <c r="J149" s="319" t="s">
        <v>1060</v>
      </c>
      <c r="K149" s="316"/>
    </row>
    <row r="150" customFormat="false" ht="5.25" hidden="false" customHeight="true" outlineLevel="0" collapsed="false">
      <c r="A150" s="0"/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customFormat="false" ht="15" hidden="false" customHeight="true" outlineLevel="0" collapsed="false">
      <c r="A151" s="0"/>
      <c r="B151" s="327"/>
      <c r="C151" s="354" t="s">
        <v>1064</v>
      </c>
      <c r="D151" s="301"/>
      <c r="E151" s="301"/>
      <c r="F151" s="355" t="s">
        <v>1061</v>
      </c>
      <c r="G151" s="301"/>
      <c r="H151" s="354" t="s">
        <v>1101</v>
      </c>
      <c r="I151" s="354" t="s">
        <v>1063</v>
      </c>
      <c r="J151" s="354" t="n">
        <v>120</v>
      </c>
      <c r="K151" s="350"/>
    </row>
    <row r="152" customFormat="false" ht="15" hidden="false" customHeight="true" outlineLevel="0" collapsed="false">
      <c r="A152" s="0"/>
      <c r="B152" s="327"/>
      <c r="C152" s="354" t="s">
        <v>1110</v>
      </c>
      <c r="D152" s="301"/>
      <c r="E152" s="301"/>
      <c r="F152" s="355" t="s">
        <v>1061</v>
      </c>
      <c r="G152" s="301"/>
      <c r="H152" s="354" t="s">
        <v>1121</v>
      </c>
      <c r="I152" s="354" t="s">
        <v>1063</v>
      </c>
      <c r="J152" s="354" t="s">
        <v>1112</v>
      </c>
      <c r="K152" s="350"/>
    </row>
    <row r="153" customFormat="false" ht="15" hidden="false" customHeight="true" outlineLevel="0" collapsed="false">
      <c r="A153" s="0"/>
      <c r="B153" s="327"/>
      <c r="C153" s="354" t="s">
        <v>1009</v>
      </c>
      <c r="D153" s="301"/>
      <c r="E153" s="301"/>
      <c r="F153" s="355" t="s">
        <v>1061</v>
      </c>
      <c r="G153" s="301"/>
      <c r="H153" s="354" t="s">
        <v>1122</v>
      </c>
      <c r="I153" s="354" t="s">
        <v>1063</v>
      </c>
      <c r="J153" s="354" t="s">
        <v>1112</v>
      </c>
      <c r="K153" s="350"/>
    </row>
    <row r="154" customFormat="false" ht="15" hidden="false" customHeight="true" outlineLevel="0" collapsed="false">
      <c r="A154" s="0"/>
      <c r="B154" s="327"/>
      <c r="C154" s="354" t="s">
        <v>1066</v>
      </c>
      <c r="D154" s="301"/>
      <c r="E154" s="301"/>
      <c r="F154" s="355" t="s">
        <v>1067</v>
      </c>
      <c r="G154" s="301"/>
      <c r="H154" s="354" t="s">
        <v>1101</v>
      </c>
      <c r="I154" s="354" t="s">
        <v>1063</v>
      </c>
      <c r="J154" s="354" t="n">
        <v>50</v>
      </c>
      <c r="K154" s="350"/>
    </row>
    <row r="155" customFormat="false" ht="15" hidden="false" customHeight="true" outlineLevel="0" collapsed="false">
      <c r="A155" s="0"/>
      <c r="B155" s="327"/>
      <c r="C155" s="354" t="s">
        <v>1069</v>
      </c>
      <c r="D155" s="301"/>
      <c r="E155" s="301"/>
      <c r="F155" s="355" t="s">
        <v>1061</v>
      </c>
      <c r="G155" s="301"/>
      <c r="H155" s="354" t="s">
        <v>1101</v>
      </c>
      <c r="I155" s="354" t="s">
        <v>1071</v>
      </c>
      <c r="J155" s="354"/>
      <c r="K155" s="350"/>
    </row>
    <row r="156" customFormat="false" ht="15" hidden="false" customHeight="true" outlineLevel="0" collapsed="false">
      <c r="A156" s="0"/>
      <c r="B156" s="327"/>
      <c r="C156" s="354" t="s">
        <v>1080</v>
      </c>
      <c r="D156" s="301"/>
      <c r="E156" s="301"/>
      <c r="F156" s="355" t="s">
        <v>1067</v>
      </c>
      <c r="G156" s="301"/>
      <c r="H156" s="354" t="s">
        <v>1101</v>
      </c>
      <c r="I156" s="354" t="s">
        <v>1063</v>
      </c>
      <c r="J156" s="354" t="n">
        <v>50</v>
      </c>
      <c r="K156" s="350"/>
    </row>
    <row r="157" customFormat="false" ht="15" hidden="false" customHeight="true" outlineLevel="0" collapsed="false">
      <c r="A157" s="0"/>
      <c r="B157" s="327"/>
      <c r="C157" s="354" t="s">
        <v>1088</v>
      </c>
      <c r="D157" s="301"/>
      <c r="E157" s="301"/>
      <c r="F157" s="355" t="s">
        <v>1067</v>
      </c>
      <c r="G157" s="301"/>
      <c r="H157" s="354" t="s">
        <v>1101</v>
      </c>
      <c r="I157" s="354" t="s">
        <v>1063</v>
      </c>
      <c r="J157" s="354" t="n">
        <v>50</v>
      </c>
      <c r="K157" s="350"/>
    </row>
    <row r="158" customFormat="false" ht="15" hidden="false" customHeight="true" outlineLevel="0" collapsed="false">
      <c r="A158" s="0"/>
      <c r="B158" s="327"/>
      <c r="C158" s="354" t="s">
        <v>1086</v>
      </c>
      <c r="D158" s="301"/>
      <c r="E158" s="301"/>
      <c r="F158" s="355" t="s">
        <v>1067</v>
      </c>
      <c r="G158" s="301"/>
      <c r="H158" s="354" t="s">
        <v>1101</v>
      </c>
      <c r="I158" s="354" t="s">
        <v>1063</v>
      </c>
      <c r="J158" s="354" t="n">
        <v>50</v>
      </c>
      <c r="K158" s="350"/>
    </row>
    <row r="159" customFormat="false" ht="15" hidden="false" customHeight="true" outlineLevel="0" collapsed="false">
      <c r="A159" s="0"/>
      <c r="B159" s="327"/>
      <c r="C159" s="354" t="s">
        <v>151</v>
      </c>
      <c r="D159" s="301"/>
      <c r="E159" s="301"/>
      <c r="F159" s="355" t="s">
        <v>1061</v>
      </c>
      <c r="G159" s="301"/>
      <c r="H159" s="354" t="s">
        <v>1123</v>
      </c>
      <c r="I159" s="354" t="s">
        <v>1063</v>
      </c>
      <c r="J159" s="354" t="s">
        <v>1124</v>
      </c>
      <c r="K159" s="350"/>
    </row>
    <row r="160" customFormat="false" ht="15" hidden="false" customHeight="true" outlineLevel="0" collapsed="false">
      <c r="A160" s="0"/>
      <c r="B160" s="327"/>
      <c r="C160" s="354" t="s">
        <v>1125</v>
      </c>
      <c r="D160" s="301"/>
      <c r="E160" s="301"/>
      <c r="F160" s="355" t="s">
        <v>1061</v>
      </c>
      <c r="G160" s="301"/>
      <c r="H160" s="354" t="s">
        <v>1126</v>
      </c>
      <c r="I160" s="354" t="s">
        <v>1096</v>
      </c>
      <c r="J160" s="354"/>
      <c r="K160" s="350"/>
    </row>
    <row r="161" customFormat="false" ht="15" hidden="false" customHeight="true" outlineLevel="0" collapsed="false">
      <c r="A161" s="0"/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customFormat="false" ht="18.75" hidden="false" customHeight="true" outlineLevel="0" collapsed="false">
      <c r="A162" s="0"/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customFormat="false" ht="18.75" hidden="false" customHeight="true" outlineLevel="0" collapsed="false">
      <c r="A163" s="0"/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customFormat="false" ht="7.5" hidden="false" customHeight="true" outlineLevel="0" collapsed="false">
      <c r="A164" s="0"/>
      <c r="B164" s="286"/>
      <c r="C164" s="287"/>
      <c r="D164" s="287"/>
      <c r="E164" s="287"/>
      <c r="F164" s="287"/>
      <c r="G164" s="287"/>
      <c r="H164" s="287"/>
      <c r="I164" s="287"/>
      <c r="J164" s="287"/>
      <c r="K164" s="288"/>
    </row>
    <row r="165" customFormat="false" ht="45" hidden="false" customHeight="true" outlineLevel="0" collapsed="false">
      <c r="A165" s="0"/>
      <c r="B165" s="290"/>
      <c r="C165" s="291" t="s">
        <v>1127</v>
      </c>
      <c r="D165" s="291"/>
      <c r="E165" s="291"/>
      <c r="F165" s="291"/>
      <c r="G165" s="291"/>
      <c r="H165" s="291"/>
      <c r="I165" s="291"/>
      <c r="J165" s="291"/>
      <c r="K165" s="292"/>
    </row>
    <row r="166" customFormat="false" ht="17.25" hidden="false" customHeight="true" outlineLevel="0" collapsed="false">
      <c r="A166" s="0"/>
      <c r="B166" s="290"/>
      <c r="C166" s="317" t="s">
        <v>1055</v>
      </c>
      <c r="D166" s="317"/>
      <c r="E166" s="317"/>
      <c r="F166" s="317" t="s">
        <v>1056</v>
      </c>
      <c r="G166" s="359"/>
      <c r="H166" s="360" t="s">
        <v>57</v>
      </c>
      <c r="I166" s="360" t="s">
        <v>60</v>
      </c>
      <c r="J166" s="317" t="s">
        <v>1057</v>
      </c>
      <c r="K166" s="292"/>
    </row>
    <row r="167" customFormat="false" ht="17.25" hidden="false" customHeight="true" outlineLevel="0" collapsed="false">
      <c r="A167" s="0"/>
      <c r="B167" s="293"/>
      <c r="C167" s="319" t="s">
        <v>1058</v>
      </c>
      <c r="D167" s="319"/>
      <c r="E167" s="319"/>
      <c r="F167" s="320" t="s">
        <v>1059</v>
      </c>
      <c r="G167" s="361"/>
      <c r="H167" s="362"/>
      <c r="I167" s="362"/>
      <c r="J167" s="319" t="s">
        <v>1060</v>
      </c>
      <c r="K167" s="295"/>
    </row>
    <row r="168" customFormat="false" ht="5.25" hidden="false" customHeight="true" outlineLevel="0" collapsed="false">
      <c r="A168" s="0"/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customFormat="false" ht="15" hidden="false" customHeight="true" outlineLevel="0" collapsed="false">
      <c r="A169" s="0"/>
      <c r="B169" s="327"/>
      <c r="C169" s="301" t="s">
        <v>1064</v>
      </c>
      <c r="D169" s="301"/>
      <c r="E169" s="301"/>
      <c r="F169" s="325" t="s">
        <v>1061</v>
      </c>
      <c r="G169" s="301"/>
      <c r="H169" s="301" t="s">
        <v>1101</v>
      </c>
      <c r="I169" s="301" t="s">
        <v>1063</v>
      </c>
      <c r="J169" s="301" t="n">
        <v>120</v>
      </c>
      <c r="K169" s="350"/>
    </row>
    <row r="170" customFormat="false" ht="15" hidden="false" customHeight="true" outlineLevel="0" collapsed="false">
      <c r="A170" s="0"/>
      <c r="B170" s="327"/>
      <c r="C170" s="301" t="s">
        <v>1110</v>
      </c>
      <c r="D170" s="301"/>
      <c r="E170" s="301"/>
      <c r="F170" s="325" t="s">
        <v>1061</v>
      </c>
      <c r="G170" s="301"/>
      <c r="H170" s="301" t="s">
        <v>1111</v>
      </c>
      <c r="I170" s="301" t="s">
        <v>1063</v>
      </c>
      <c r="J170" s="301" t="s">
        <v>1112</v>
      </c>
      <c r="K170" s="350"/>
    </row>
    <row r="171" customFormat="false" ht="15" hidden="false" customHeight="true" outlineLevel="0" collapsed="false">
      <c r="A171" s="0"/>
      <c r="B171" s="327"/>
      <c r="C171" s="301" t="s">
        <v>1009</v>
      </c>
      <c r="D171" s="301"/>
      <c r="E171" s="301"/>
      <c r="F171" s="325" t="s">
        <v>1061</v>
      </c>
      <c r="G171" s="301"/>
      <c r="H171" s="301" t="s">
        <v>1128</v>
      </c>
      <c r="I171" s="301" t="s">
        <v>1063</v>
      </c>
      <c r="J171" s="301" t="s">
        <v>1112</v>
      </c>
      <c r="K171" s="350"/>
    </row>
    <row r="172" customFormat="false" ht="15" hidden="false" customHeight="true" outlineLevel="0" collapsed="false">
      <c r="A172" s="0"/>
      <c r="B172" s="327"/>
      <c r="C172" s="301" t="s">
        <v>1066</v>
      </c>
      <c r="D172" s="301"/>
      <c r="E172" s="301"/>
      <c r="F172" s="325" t="s">
        <v>1067</v>
      </c>
      <c r="G172" s="301"/>
      <c r="H172" s="301" t="s">
        <v>1128</v>
      </c>
      <c r="I172" s="301" t="s">
        <v>1063</v>
      </c>
      <c r="J172" s="301" t="n">
        <v>50</v>
      </c>
      <c r="K172" s="350"/>
    </row>
    <row r="173" customFormat="false" ht="15" hidden="false" customHeight="true" outlineLevel="0" collapsed="false">
      <c r="A173" s="0"/>
      <c r="B173" s="327"/>
      <c r="C173" s="301" t="s">
        <v>1069</v>
      </c>
      <c r="D173" s="301"/>
      <c r="E173" s="301"/>
      <c r="F173" s="325" t="s">
        <v>1061</v>
      </c>
      <c r="G173" s="301"/>
      <c r="H173" s="301" t="s">
        <v>1128</v>
      </c>
      <c r="I173" s="301" t="s">
        <v>1071</v>
      </c>
      <c r="J173" s="301"/>
      <c r="K173" s="350"/>
    </row>
    <row r="174" customFormat="false" ht="15" hidden="false" customHeight="true" outlineLevel="0" collapsed="false">
      <c r="A174" s="0"/>
      <c r="B174" s="327"/>
      <c r="C174" s="301" t="s">
        <v>1080</v>
      </c>
      <c r="D174" s="301"/>
      <c r="E174" s="301"/>
      <c r="F174" s="325" t="s">
        <v>1067</v>
      </c>
      <c r="G174" s="301"/>
      <c r="H174" s="301" t="s">
        <v>1128</v>
      </c>
      <c r="I174" s="301" t="s">
        <v>1063</v>
      </c>
      <c r="J174" s="301" t="n">
        <v>50</v>
      </c>
      <c r="K174" s="350"/>
    </row>
    <row r="175" customFormat="false" ht="15" hidden="false" customHeight="true" outlineLevel="0" collapsed="false">
      <c r="A175" s="0"/>
      <c r="B175" s="327"/>
      <c r="C175" s="301" t="s">
        <v>1088</v>
      </c>
      <c r="D175" s="301"/>
      <c r="E175" s="301"/>
      <c r="F175" s="325" t="s">
        <v>1067</v>
      </c>
      <c r="G175" s="301"/>
      <c r="H175" s="301" t="s">
        <v>1128</v>
      </c>
      <c r="I175" s="301" t="s">
        <v>1063</v>
      </c>
      <c r="J175" s="301" t="n">
        <v>50</v>
      </c>
      <c r="K175" s="350"/>
    </row>
    <row r="176" customFormat="false" ht="15" hidden="false" customHeight="true" outlineLevel="0" collapsed="false">
      <c r="A176" s="0"/>
      <c r="B176" s="327"/>
      <c r="C176" s="301" t="s">
        <v>1086</v>
      </c>
      <c r="D176" s="301"/>
      <c r="E176" s="301"/>
      <c r="F176" s="325" t="s">
        <v>1067</v>
      </c>
      <c r="G176" s="301"/>
      <c r="H176" s="301" t="s">
        <v>1128</v>
      </c>
      <c r="I176" s="301" t="s">
        <v>1063</v>
      </c>
      <c r="J176" s="301" t="n">
        <v>50</v>
      </c>
      <c r="K176" s="350"/>
    </row>
    <row r="177" customFormat="false" ht="15" hidden="false" customHeight="true" outlineLevel="0" collapsed="false">
      <c r="A177" s="0"/>
      <c r="B177" s="327"/>
      <c r="C177" s="301" t="s">
        <v>161</v>
      </c>
      <c r="D177" s="301"/>
      <c r="E177" s="301"/>
      <c r="F177" s="325" t="s">
        <v>1061</v>
      </c>
      <c r="G177" s="301"/>
      <c r="H177" s="301" t="s">
        <v>1129</v>
      </c>
      <c r="I177" s="301" t="s">
        <v>1130</v>
      </c>
      <c r="J177" s="301"/>
      <c r="K177" s="350"/>
    </row>
    <row r="178" customFormat="false" ht="15" hidden="false" customHeight="true" outlineLevel="0" collapsed="false">
      <c r="A178" s="0"/>
      <c r="B178" s="327"/>
      <c r="C178" s="301" t="s">
        <v>60</v>
      </c>
      <c r="D178" s="301"/>
      <c r="E178" s="301"/>
      <c r="F178" s="325" t="s">
        <v>1061</v>
      </c>
      <c r="G178" s="301"/>
      <c r="H178" s="301" t="s">
        <v>1131</v>
      </c>
      <c r="I178" s="301" t="s">
        <v>1132</v>
      </c>
      <c r="J178" s="301" t="n">
        <v>1</v>
      </c>
      <c r="K178" s="350"/>
    </row>
    <row r="179" customFormat="false" ht="15" hidden="false" customHeight="true" outlineLevel="0" collapsed="false">
      <c r="A179" s="0"/>
      <c r="B179" s="327"/>
      <c r="C179" s="301" t="s">
        <v>56</v>
      </c>
      <c r="D179" s="301"/>
      <c r="E179" s="301"/>
      <c r="F179" s="325" t="s">
        <v>1061</v>
      </c>
      <c r="G179" s="301"/>
      <c r="H179" s="301" t="s">
        <v>1133</v>
      </c>
      <c r="I179" s="301" t="s">
        <v>1063</v>
      </c>
      <c r="J179" s="301" t="n">
        <v>20</v>
      </c>
      <c r="K179" s="350"/>
    </row>
    <row r="180" customFormat="false" ht="15" hidden="false" customHeight="true" outlineLevel="0" collapsed="false">
      <c r="A180" s="0"/>
      <c r="B180" s="327"/>
      <c r="C180" s="301" t="s">
        <v>57</v>
      </c>
      <c r="D180" s="301"/>
      <c r="E180" s="301"/>
      <c r="F180" s="325" t="s">
        <v>1061</v>
      </c>
      <c r="G180" s="301"/>
      <c r="H180" s="301" t="s">
        <v>1134</v>
      </c>
      <c r="I180" s="301" t="s">
        <v>1063</v>
      </c>
      <c r="J180" s="301" t="n">
        <v>255</v>
      </c>
      <c r="K180" s="350"/>
    </row>
    <row r="181" customFormat="false" ht="15" hidden="false" customHeight="true" outlineLevel="0" collapsed="false">
      <c r="A181" s="0"/>
      <c r="B181" s="327"/>
      <c r="C181" s="301" t="s">
        <v>162</v>
      </c>
      <c r="D181" s="301"/>
      <c r="E181" s="301"/>
      <c r="F181" s="325" t="s">
        <v>1061</v>
      </c>
      <c r="G181" s="301"/>
      <c r="H181" s="301" t="s">
        <v>1025</v>
      </c>
      <c r="I181" s="301" t="s">
        <v>1063</v>
      </c>
      <c r="J181" s="301" t="n">
        <v>10</v>
      </c>
      <c r="K181" s="350"/>
    </row>
    <row r="182" customFormat="false" ht="15" hidden="false" customHeight="true" outlineLevel="0" collapsed="false">
      <c r="A182" s="0"/>
      <c r="B182" s="327"/>
      <c r="C182" s="301" t="s">
        <v>163</v>
      </c>
      <c r="D182" s="301"/>
      <c r="E182" s="301"/>
      <c r="F182" s="325" t="s">
        <v>1061</v>
      </c>
      <c r="G182" s="301"/>
      <c r="H182" s="301" t="s">
        <v>1135</v>
      </c>
      <c r="I182" s="301" t="s">
        <v>1096</v>
      </c>
      <c r="J182" s="301"/>
      <c r="K182" s="350"/>
    </row>
    <row r="183" customFormat="false" ht="15" hidden="false" customHeight="true" outlineLevel="0" collapsed="false">
      <c r="A183" s="0"/>
      <c r="B183" s="327"/>
      <c r="C183" s="301" t="s">
        <v>1136</v>
      </c>
      <c r="D183" s="301"/>
      <c r="E183" s="301"/>
      <c r="F183" s="325" t="s">
        <v>1061</v>
      </c>
      <c r="G183" s="301"/>
      <c r="H183" s="301" t="s">
        <v>1137</v>
      </c>
      <c r="I183" s="301" t="s">
        <v>1096</v>
      </c>
      <c r="J183" s="301"/>
      <c r="K183" s="350"/>
    </row>
    <row r="184" customFormat="false" ht="15" hidden="false" customHeight="true" outlineLevel="0" collapsed="false">
      <c r="A184" s="0"/>
      <c r="B184" s="327"/>
      <c r="C184" s="301" t="s">
        <v>1125</v>
      </c>
      <c r="D184" s="301"/>
      <c r="E184" s="301"/>
      <c r="F184" s="325" t="s">
        <v>1061</v>
      </c>
      <c r="G184" s="301"/>
      <c r="H184" s="301" t="s">
        <v>1138</v>
      </c>
      <c r="I184" s="301" t="s">
        <v>1096</v>
      </c>
      <c r="J184" s="301"/>
      <c r="K184" s="350"/>
    </row>
    <row r="185" customFormat="false" ht="15" hidden="false" customHeight="true" outlineLevel="0" collapsed="false">
      <c r="A185" s="0"/>
      <c r="B185" s="327"/>
      <c r="C185" s="301" t="s">
        <v>165</v>
      </c>
      <c r="D185" s="301"/>
      <c r="E185" s="301"/>
      <c r="F185" s="325" t="s">
        <v>1067</v>
      </c>
      <c r="G185" s="301"/>
      <c r="H185" s="301" t="s">
        <v>1139</v>
      </c>
      <c r="I185" s="301" t="s">
        <v>1063</v>
      </c>
      <c r="J185" s="301" t="n">
        <v>50</v>
      </c>
      <c r="K185" s="350"/>
    </row>
    <row r="186" customFormat="false" ht="15" hidden="false" customHeight="true" outlineLevel="0" collapsed="false">
      <c r="A186" s="0"/>
      <c r="B186" s="327"/>
      <c r="C186" s="301" t="s">
        <v>1140</v>
      </c>
      <c r="D186" s="301"/>
      <c r="E186" s="301"/>
      <c r="F186" s="325" t="s">
        <v>1067</v>
      </c>
      <c r="G186" s="301"/>
      <c r="H186" s="301" t="s">
        <v>1141</v>
      </c>
      <c r="I186" s="301" t="s">
        <v>1142</v>
      </c>
      <c r="J186" s="301"/>
      <c r="K186" s="350"/>
    </row>
    <row r="187" customFormat="false" ht="15" hidden="false" customHeight="true" outlineLevel="0" collapsed="false">
      <c r="A187" s="0"/>
      <c r="B187" s="327"/>
      <c r="C187" s="301" t="s">
        <v>1143</v>
      </c>
      <c r="D187" s="301"/>
      <c r="E187" s="301"/>
      <c r="F187" s="325" t="s">
        <v>1067</v>
      </c>
      <c r="G187" s="301"/>
      <c r="H187" s="301" t="s">
        <v>1144</v>
      </c>
      <c r="I187" s="301" t="s">
        <v>1142</v>
      </c>
      <c r="J187" s="301"/>
      <c r="K187" s="350"/>
    </row>
    <row r="188" customFormat="false" ht="15" hidden="false" customHeight="true" outlineLevel="0" collapsed="false">
      <c r="A188" s="0"/>
      <c r="B188" s="327"/>
      <c r="C188" s="301" t="s">
        <v>1145</v>
      </c>
      <c r="D188" s="301"/>
      <c r="E188" s="301"/>
      <c r="F188" s="325" t="s">
        <v>1067</v>
      </c>
      <c r="G188" s="301"/>
      <c r="H188" s="301" t="s">
        <v>1146</v>
      </c>
      <c r="I188" s="301" t="s">
        <v>1142</v>
      </c>
      <c r="J188" s="301"/>
      <c r="K188" s="350"/>
    </row>
    <row r="189" customFormat="false" ht="15" hidden="false" customHeight="true" outlineLevel="0" collapsed="false">
      <c r="A189" s="0"/>
      <c r="B189" s="327"/>
      <c r="C189" s="363" t="s">
        <v>1147</v>
      </c>
      <c r="D189" s="301"/>
      <c r="E189" s="301"/>
      <c r="F189" s="325" t="s">
        <v>1067</v>
      </c>
      <c r="G189" s="301"/>
      <c r="H189" s="301" t="s">
        <v>1148</v>
      </c>
      <c r="I189" s="301" t="s">
        <v>1149</v>
      </c>
      <c r="J189" s="364" t="s">
        <v>1150</v>
      </c>
      <c r="K189" s="350"/>
    </row>
    <row r="190" s="365" customFormat="true" ht="15" hidden="false" customHeight="true" outlineLevel="0" collapsed="false">
      <c r="B190" s="366"/>
      <c r="C190" s="367" t="s">
        <v>1151</v>
      </c>
      <c r="D190" s="368"/>
      <c r="E190" s="368"/>
      <c r="F190" s="369" t="s">
        <v>1067</v>
      </c>
      <c r="G190" s="368"/>
      <c r="H190" s="368" t="s">
        <v>1152</v>
      </c>
      <c r="I190" s="368" t="s">
        <v>1149</v>
      </c>
      <c r="J190" s="370" t="s">
        <v>1150</v>
      </c>
      <c r="K190" s="371"/>
    </row>
    <row r="191" customFormat="false" ht="15" hidden="false" customHeight="true" outlineLevel="0" collapsed="false">
      <c r="A191" s="0"/>
      <c r="B191" s="327"/>
      <c r="C191" s="363" t="s">
        <v>45</v>
      </c>
      <c r="D191" s="301"/>
      <c r="E191" s="301"/>
      <c r="F191" s="325" t="s">
        <v>1061</v>
      </c>
      <c r="G191" s="301"/>
      <c r="H191" s="297" t="s">
        <v>1153</v>
      </c>
      <c r="I191" s="301" t="s">
        <v>1154</v>
      </c>
      <c r="J191" s="301"/>
      <c r="K191" s="350"/>
    </row>
    <row r="192" customFormat="false" ht="15" hidden="false" customHeight="true" outlineLevel="0" collapsed="false">
      <c r="A192" s="0"/>
      <c r="B192" s="327"/>
      <c r="C192" s="363" t="s">
        <v>1155</v>
      </c>
      <c r="D192" s="301"/>
      <c r="E192" s="301"/>
      <c r="F192" s="325" t="s">
        <v>1061</v>
      </c>
      <c r="G192" s="301"/>
      <c r="H192" s="301" t="s">
        <v>1156</v>
      </c>
      <c r="I192" s="301" t="s">
        <v>1096</v>
      </c>
      <c r="J192" s="301"/>
      <c r="K192" s="350"/>
    </row>
    <row r="193" customFormat="false" ht="15" hidden="false" customHeight="true" outlineLevel="0" collapsed="false">
      <c r="A193" s="0"/>
      <c r="B193" s="327"/>
      <c r="C193" s="363" t="s">
        <v>1157</v>
      </c>
      <c r="D193" s="301"/>
      <c r="E193" s="301"/>
      <c r="F193" s="325" t="s">
        <v>1061</v>
      </c>
      <c r="G193" s="301"/>
      <c r="H193" s="301" t="s">
        <v>1158</v>
      </c>
      <c r="I193" s="301" t="s">
        <v>1096</v>
      </c>
      <c r="J193" s="301"/>
      <c r="K193" s="350"/>
    </row>
    <row r="194" customFormat="false" ht="15" hidden="false" customHeight="true" outlineLevel="0" collapsed="false">
      <c r="A194" s="0"/>
      <c r="B194" s="327"/>
      <c r="C194" s="363" t="s">
        <v>1159</v>
      </c>
      <c r="D194" s="301"/>
      <c r="E194" s="301"/>
      <c r="F194" s="325" t="s">
        <v>1067</v>
      </c>
      <c r="G194" s="301"/>
      <c r="H194" s="301" t="s">
        <v>1160</v>
      </c>
      <c r="I194" s="301" t="s">
        <v>1096</v>
      </c>
      <c r="J194" s="301"/>
      <c r="K194" s="350"/>
    </row>
    <row r="195" customFormat="false" ht="15" hidden="false" customHeight="true" outlineLevel="0" collapsed="false">
      <c r="A195" s="0"/>
      <c r="B195" s="356"/>
      <c r="C195" s="372"/>
      <c r="D195" s="336"/>
      <c r="E195" s="336"/>
      <c r="F195" s="336"/>
      <c r="G195" s="336"/>
      <c r="H195" s="336"/>
      <c r="I195" s="336"/>
      <c r="J195" s="336"/>
      <c r="K195" s="357"/>
    </row>
    <row r="196" customFormat="false" ht="18.75" hidden="false" customHeight="true" outlineLevel="0" collapsed="false">
      <c r="A196" s="0"/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customFormat="false" ht="18.75" hidden="false" customHeight="true" outlineLevel="0" collapsed="false">
      <c r="A197" s="0"/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customFormat="false" ht="18.75" hidden="false" customHeight="true" outlineLevel="0" collapsed="false">
      <c r="A198" s="0"/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customFormat="false" ht="12.8" hidden="false" customHeight="false" outlineLevel="0" collapsed="false">
      <c r="A199" s="0"/>
      <c r="B199" s="286"/>
      <c r="C199" s="287"/>
      <c r="D199" s="287"/>
      <c r="E199" s="287"/>
      <c r="F199" s="287"/>
      <c r="G199" s="287"/>
      <c r="H199" s="287"/>
      <c r="I199" s="287"/>
      <c r="J199" s="287"/>
      <c r="K199" s="288"/>
    </row>
    <row r="200" customFormat="false" ht="20.1" hidden="false" customHeight="true" outlineLevel="0" collapsed="false">
      <c r="A200" s="0"/>
      <c r="B200" s="290"/>
      <c r="C200" s="291" t="s">
        <v>1161</v>
      </c>
      <c r="D200" s="291"/>
      <c r="E200" s="291"/>
      <c r="F200" s="291"/>
      <c r="G200" s="291"/>
      <c r="H200" s="291"/>
      <c r="I200" s="291"/>
      <c r="J200" s="291"/>
      <c r="K200" s="292"/>
    </row>
    <row r="201" customFormat="false" ht="25.5" hidden="false" customHeight="true" outlineLevel="0" collapsed="false">
      <c r="A201" s="0"/>
      <c r="B201" s="290"/>
      <c r="C201" s="373" t="s">
        <v>1162</v>
      </c>
      <c r="D201" s="373"/>
      <c r="E201" s="373"/>
      <c r="F201" s="373" t="s">
        <v>1163</v>
      </c>
      <c r="G201" s="374"/>
      <c r="H201" s="373" t="s">
        <v>1164</v>
      </c>
      <c r="I201" s="373"/>
      <c r="J201" s="373"/>
      <c r="K201" s="292"/>
    </row>
    <row r="202" customFormat="false" ht="5.25" hidden="false" customHeight="true" outlineLevel="0" collapsed="false">
      <c r="A202" s="0"/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customFormat="false" ht="15" hidden="false" customHeight="true" outlineLevel="0" collapsed="false">
      <c r="A203" s="0"/>
      <c r="B203" s="327"/>
      <c r="C203" s="301" t="s">
        <v>1154</v>
      </c>
      <c r="D203" s="301"/>
      <c r="E203" s="301"/>
      <c r="F203" s="325" t="s">
        <v>46</v>
      </c>
      <c r="G203" s="301"/>
      <c r="H203" s="301" t="s">
        <v>1165</v>
      </c>
      <c r="I203" s="301"/>
      <c r="J203" s="301"/>
      <c r="K203" s="350"/>
    </row>
    <row r="204" customFormat="false" ht="15" hidden="false" customHeight="true" outlineLevel="0" collapsed="false">
      <c r="A204" s="0"/>
      <c r="B204" s="327"/>
      <c r="C204" s="301"/>
      <c r="D204" s="301"/>
      <c r="E204" s="301"/>
      <c r="F204" s="325" t="s">
        <v>47</v>
      </c>
      <c r="G204" s="301"/>
      <c r="H204" s="301" t="s">
        <v>1166</v>
      </c>
      <c r="I204" s="301"/>
      <c r="J204" s="301"/>
      <c r="K204" s="350"/>
    </row>
    <row r="205" customFormat="false" ht="15" hidden="false" customHeight="true" outlineLevel="0" collapsed="false">
      <c r="A205" s="0"/>
      <c r="B205" s="327"/>
      <c r="C205" s="301"/>
      <c r="D205" s="301"/>
      <c r="E205" s="301"/>
      <c r="F205" s="325" t="s">
        <v>50</v>
      </c>
      <c r="G205" s="301"/>
      <c r="H205" s="301" t="s">
        <v>1167</v>
      </c>
      <c r="I205" s="301"/>
      <c r="J205" s="301"/>
      <c r="K205" s="350"/>
    </row>
    <row r="206" customFormat="false" ht="15" hidden="false" customHeight="true" outlineLevel="0" collapsed="false">
      <c r="A206" s="0"/>
      <c r="B206" s="327"/>
      <c r="C206" s="301"/>
      <c r="D206" s="301"/>
      <c r="E206" s="301"/>
      <c r="F206" s="325" t="s">
        <v>48</v>
      </c>
      <c r="G206" s="301"/>
      <c r="H206" s="301" t="s">
        <v>1168</v>
      </c>
      <c r="I206" s="301"/>
      <c r="J206" s="301"/>
      <c r="K206" s="350"/>
    </row>
    <row r="207" customFormat="false" ht="15" hidden="false" customHeight="true" outlineLevel="0" collapsed="false">
      <c r="A207" s="0"/>
      <c r="B207" s="327"/>
      <c r="C207" s="301"/>
      <c r="D207" s="301"/>
      <c r="E207" s="301"/>
      <c r="F207" s="325" t="s">
        <v>49</v>
      </c>
      <c r="G207" s="301"/>
      <c r="H207" s="301" t="s">
        <v>1169</v>
      </c>
      <c r="I207" s="301"/>
      <c r="J207" s="301"/>
      <c r="K207" s="350"/>
    </row>
    <row r="208" customFormat="false" ht="15" hidden="false" customHeight="true" outlineLevel="0" collapsed="false">
      <c r="A208" s="0"/>
      <c r="B208" s="327"/>
      <c r="C208" s="301"/>
      <c r="D208" s="301"/>
      <c r="E208" s="301"/>
      <c r="F208" s="325"/>
      <c r="G208" s="301"/>
      <c r="H208" s="301"/>
      <c r="I208" s="301"/>
      <c r="J208" s="301"/>
      <c r="K208" s="350"/>
    </row>
    <row r="209" customFormat="false" ht="15" hidden="false" customHeight="true" outlineLevel="0" collapsed="false">
      <c r="A209" s="0"/>
      <c r="B209" s="327"/>
      <c r="C209" s="301" t="s">
        <v>1108</v>
      </c>
      <c r="D209" s="301"/>
      <c r="E209" s="301"/>
      <c r="F209" s="325" t="s">
        <v>82</v>
      </c>
      <c r="G209" s="301"/>
      <c r="H209" s="301" t="s">
        <v>1170</v>
      </c>
      <c r="I209" s="301"/>
      <c r="J209" s="301"/>
      <c r="K209" s="350"/>
    </row>
    <row r="210" customFormat="false" ht="15" hidden="false" customHeight="true" outlineLevel="0" collapsed="false">
      <c r="A210" s="0"/>
      <c r="B210" s="327"/>
      <c r="C210" s="301"/>
      <c r="D210" s="301"/>
      <c r="E210" s="301"/>
      <c r="F210" s="325" t="s">
        <v>1005</v>
      </c>
      <c r="G210" s="301"/>
      <c r="H210" s="301" t="s">
        <v>1006</v>
      </c>
      <c r="I210" s="301"/>
      <c r="J210" s="301"/>
      <c r="K210" s="350"/>
    </row>
    <row r="211" customFormat="false" ht="15" hidden="false" customHeight="true" outlineLevel="0" collapsed="false">
      <c r="A211" s="0"/>
      <c r="B211" s="327"/>
      <c r="C211" s="301"/>
      <c r="D211" s="301"/>
      <c r="E211" s="301"/>
      <c r="F211" s="325" t="s">
        <v>1003</v>
      </c>
      <c r="G211" s="301"/>
      <c r="H211" s="301" t="s">
        <v>1171</v>
      </c>
      <c r="I211" s="301"/>
      <c r="J211" s="301"/>
      <c r="K211" s="350"/>
    </row>
    <row r="212" customFormat="false" ht="15" hidden="false" customHeight="true" outlineLevel="0" collapsed="false">
      <c r="A212" s="0"/>
      <c r="B212" s="375"/>
      <c r="C212" s="301"/>
      <c r="D212" s="301"/>
      <c r="E212" s="301"/>
      <c r="F212" s="325" t="s">
        <v>107</v>
      </c>
      <c r="G212" s="363"/>
      <c r="H212" s="354" t="s">
        <v>108</v>
      </c>
      <c r="I212" s="354"/>
      <c r="J212" s="354"/>
      <c r="K212" s="376"/>
    </row>
    <row r="213" customFormat="false" ht="15" hidden="false" customHeight="true" outlineLevel="0" collapsed="false">
      <c r="A213" s="0"/>
      <c r="B213" s="375"/>
      <c r="C213" s="301"/>
      <c r="D213" s="301"/>
      <c r="E213" s="301"/>
      <c r="F213" s="325" t="s">
        <v>1007</v>
      </c>
      <c r="G213" s="363"/>
      <c r="H213" s="354" t="s">
        <v>1172</v>
      </c>
      <c r="I213" s="354"/>
      <c r="J213" s="354"/>
      <c r="K213" s="376"/>
    </row>
    <row r="214" customFormat="false" ht="15" hidden="false" customHeight="true" outlineLevel="0" collapsed="false">
      <c r="A214" s="0"/>
      <c r="B214" s="375"/>
      <c r="C214" s="301"/>
      <c r="D214" s="301"/>
      <c r="E214" s="301"/>
      <c r="F214" s="325"/>
      <c r="G214" s="363"/>
      <c r="H214" s="354"/>
      <c r="I214" s="354"/>
      <c r="J214" s="354"/>
      <c r="K214" s="376"/>
    </row>
    <row r="215" customFormat="false" ht="15" hidden="false" customHeight="true" outlineLevel="0" collapsed="false">
      <c r="A215" s="0"/>
      <c r="B215" s="375"/>
      <c r="C215" s="301" t="s">
        <v>1132</v>
      </c>
      <c r="D215" s="301"/>
      <c r="E215" s="301"/>
      <c r="F215" s="325" t="n">
        <v>1</v>
      </c>
      <c r="G215" s="363"/>
      <c r="H215" s="354" t="s">
        <v>1173</v>
      </c>
      <c r="I215" s="354"/>
      <c r="J215" s="354"/>
      <c r="K215" s="376"/>
    </row>
    <row r="216" customFormat="false" ht="15" hidden="false" customHeight="true" outlineLevel="0" collapsed="false">
      <c r="A216" s="0"/>
      <c r="B216" s="375"/>
      <c r="C216" s="301"/>
      <c r="D216" s="301"/>
      <c r="E216" s="301"/>
      <c r="F216" s="325" t="n">
        <v>2</v>
      </c>
      <c r="G216" s="363"/>
      <c r="H216" s="354" t="s">
        <v>1174</v>
      </c>
      <c r="I216" s="354"/>
      <c r="J216" s="354"/>
      <c r="K216" s="376"/>
    </row>
    <row r="217" customFormat="false" ht="15" hidden="false" customHeight="true" outlineLevel="0" collapsed="false">
      <c r="A217" s="0"/>
      <c r="B217" s="375"/>
      <c r="C217" s="301"/>
      <c r="D217" s="301"/>
      <c r="E217" s="301"/>
      <c r="F217" s="325" t="n">
        <v>3</v>
      </c>
      <c r="G217" s="363"/>
      <c r="H217" s="354" t="s">
        <v>1175</v>
      </c>
      <c r="I217" s="354"/>
      <c r="J217" s="354"/>
      <c r="K217" s="376"/>
    </row>
    <row r="218" customFormat="false" ht="15" hidden="false" customHeight="true" outlineLevel="0" collapsed="false">
      <c r="A218" s="0"/>
      <c r="B218" s="375"/>
      <c r="C218" s="301"/>
      <c r="D218" s="301"/>
      <c r="E218" s="301"/>
      <c r="F218" s="325" t="n">
        <v>4</v>
      </c>
      <c r="G218" s="363"/>
      <c r="H218" s="354" t="s">
        <v>1176</v>
      </c>
      <c r="I218" s="354"/>
      <c r="J218" s="354"/>
      <c r="K218" s="376"/>
    </row>
    <row r="219" customFormat="false" ht="12.75" hidden="false" customHeight="true" outlineLevel="0" collapsed="false">
      <c r="A219" s="0"/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mergeCells count="77"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0:J210"/>
    <mergeCell ref="H211:J211"/>
    <mergeCell ref="H212:J212"/>
    <mergeCell ref="H213:J213"/>
    <mergeCell ref="H215:J215"/>
    <mergeCell ref="H216:J216"/>
    <mergeCell ref="H217:J217"/>
    <mergeCell ref="H218:J218"/>
  </mergeCells>
  <printOptions headings="false" gridLines="false" gridLinesSet="true" horizontalCentered="false" verticalCentered="false"/>
  <pageMargins left="0.590277777777778" right="0.590277777777778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3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84</v>
      </c>
      <c r="AZ2" s="112" t="s">
        <v>110</v>
      </c>
      <c r="BA2" s="112" t="s">
        <v>111</v>
      </c>
      <c r="BB2" s="112" t="s">
        <v>112</v>
      </c>
      <c r="BC2" s="112" t="s">
        <v>113</v>
      </c>
      <c r="BD2" s="112" t="s">
        <v>85</v>
      </c>
    </row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6"/>
      <c r="AT3" s="3" t="s">
        <v>85</v>
      </c>
      <c r="AZ3" s="112" t="s">
        <v>114</v>
      </c>
      <c r="BA3" s="112" t="s">
        <v>115</v>
      </c>
      <c r="BB3" s="112" t="s">
        <v>112</v>
      </c>
      <c r="BC3" s="112" t="s">
        <v>116</v>
      </c>
      <c r="BD3" s="112" t="s">
        <v>85</v>
      </c>
    </row>
    <row r="4" customFormat="false" ht="24.95" hidden="false" customHeight="true" outlineLevel="0" collapsed="false">
      <c r="B4" s="6"/>
      <c r="D4" s="115" t="s">
        <v>117</v>
      </c>
      <c r="L4" s="6"/>
      <c r="M4" s="116" t="s">
        <v>10</v>
      </c>
      <c r="AT4" s="3" t="s">
        <v>4</v>
      </c>
      <c r="AZ4" s="112" t="s">
        <v>118</v>
      </c>
      <c r="BA4" s="112" t="s">
        <v>119</v>
      </c>
      <c r="BB4" s="112" t="s">
        <v>112</v>
      </c>
      <c r="BC4" s="112" t="s">
        <v>120</v>
      </c>
      <c r="BD4" s="112" t="s">
        <v>85</v>
      </c>
    </row>
    <row r="5" customFormat="false" ht="6.95" hidden="false" customHeight="true" outlineLevel="0" collapsed="false">
      <c r="B5" s="6"/>
      <c r="L5" s="6"/>
      <c r="AZ5" s="112" t="s">
        <v>121</v>
      </c>
      <c r="BA5" s="112" t="s">
        <v>122</v>
      </c>
      <c r="BB5" s="112" t="s">
        <v>112</v>
      </c>
      <c r="BC5" s="112" t="s">
        <v>123</v>
      </c>
      <c r="BD5" s="112" t="s">
        <v>85</v>
      </c>
    </row>
    <row r="6" customFormat="false" ht="12" hidden="false" customHeight="true" outlineLevel="0" collapsed="false">
      <c r="B6" s="6"/>
      <c r="D6" s="117" t="s">
        <v>16</v>
      </c>
      <c r="L6" s="6"/>
      <c r="AZ6" s="112" t="s">
        <v>124</v>
      </c>
      <c r="BA6" s="112" t="s">
        <v>125</v>
      </c>
      <c r="BB6" s="112" t="s">
        <v>112</v>
      </c>
      <c r="BC6" s="112" t="s">
        <v>126</v>
      </c>
      <c r="BD6" s="112" t="s">
        <v>85</v>
      </c>
    </row>
    <row r="7" customFormat="false" ht="16.5" hidden="false" customHeight="true" outlineLevel="0" collapsed="false">
      <c r="B7" s="6"/>
      <c r="E7" s="118" t="str">
        <f aca="false">'Rekapitulace stavby'!K6</f>
        <v>Oprava povodňových škod v obci Nové Heřminovy</v>
      </c>
      <c r="F7" s="118"/>
      <c r="G7" s="118"/>
      <c r="H7" s="118"/>
      <c r="L7" s="6"/>
      <c r="AZ7" s="112" t="s">
        <v>127</v>
      </c>
      <c r="BA7" s="112" t="s">
        <v>128</v>
      </c>
      <c r="BB7" s="112" t="s">
        <v>129</v>
      </c>
      <c r="BC7" s="112" t="s">
        <v>130</v>
      </c>
      <c r="BD7" s="112" t="s">
        <v>85</v>
      </c>
    </row>
    <row r="8" s="31" customFormat="true" ht="12" hidden="false" customHeight="true" outlineLevel="0" collapsed="false">
      <c r="A8" s="24"/>
      <c r="B8" s="30"/>
      <c r="C8" s="24"/>
      <c r="D8" s="117" t="s">
        <v>131</v>
      </c>
      <c r="E8" s="24"/>
      <c r="F8" s="24"/>
      <c r="G8" s="24"/>
      <c r="H8" s="24"/>
      <c r="I8" s="24"/>
      <c r="J8" s="24"/>
      <c r="K8" s="24"/>
      <c r="L8" s="11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Z8" s="112" t="s">
        <v>132</v>
      </c>
      <c r="BA8" s="112" t="s">
        <v>133</v>
      </c>
      <c r="BB8" s="112" t="s">
        <v>129</v>
      </c>
      <c r="BC8" s="112" t="s">
        <v>134</v>
      </c>
      <c r="BD8" s="112" t="s">
        <v>85</v>
      </c>
    </row>
    <row r="9" s="31" customFormat="true" ht="16.5" hidden="false" customHeight="true" outlineLevel="0" collapsed="false">
      <c r="A9" s="24"/>
      <c r="B9" s="30"/>
      <c r="C9" s="24"/>
      <c r="D9" s="24"/>
      <c r="E9" s="120" t="s">
        <v>135</v>
      </c>
      <c r="F9" s="120"/>
      <c r="G9" s="120"/>
      <c r="H9" s="120"/>
      <c r="I9" s="24"/>
      <c r="J9" s="24"/>
      <c r="K9" s="24"/>
      <c r="L9" s="11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Z9" s="112" t="s">
        <v>136</v>
      </c>
      <c r="BA9" s="112" t="s">
        <v>137</v>
      </c>
      <c r="BB9" s="112" t="s">
        <v>138</v>
      </c>
      <c r="BC9" s="112" t="s">
        <v>139</v>
      </c>
      <c r="BD9" s="112" t="s">
        <v>85</v>
      </c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Z10" s="112" t="s">
        <v>140</v>
      </c>
      <c r="BA10" s="112" t="s">
        <v>141</v>
      </c>
      <c r="BB10" s="112" t="s">
        <v>138</v>
      </c>
      <c r="BC10" s="112" t="s">
        <v>142</v>
      </c>
      <c r="BD10" s="112" t="s">
        <v>85</v>
      </c>
    </row>
    <row r="11" s="31" customFormat="true" ht="12" hidden="false" customHeight="true" outlineLevel="0" collapsed="false">
      <c r="A11" s="24"/>
      <c r="B11" s="30"/>
      <c r="C11" s="24"/>
      <c r="D11" s="117" t="s">
        <v>18</v>
      </c>
      <c r="E11" s="24"/>
      <c r="F11" s="121"/>
      <c r="G11" s="24"/>
      <c r="H11" s="24"/>
      <c r="I11" s="117" t="s">
        <v>19</v>
      </c>
      <c r="J11" s="121"/>
      <c r="K11" s="24"/>
      <c r="L11" s="11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Z11" s="112" t="s">
        <v>143</v>
      </c>
      <c r="BA11" s="112" t="s">
        <v>144</v>
      </c>
      <c r="BB11" s="112" t="s">
        <v>138</v>
      </c>
      <c r="BC11" s="112" t="s">
        <v>85</v>
      </c>
      <c r="BD11" s="112" t="s">
        <v>85</v>
      </c>
    </row>
    <row r="12" s="31" customFormat="true" ht="12" hidden="false" customHeight="true" outlineLevel="0" collapsed="false">
      <c r="A12" s="24"/>
      <c r="B12" s="30"/>
      <c r="C12" s="24"/>
      <c r="D12" s="117" t="s">
        <v>20</v>
      </c>
      <c r="E12" s="24"/>
      <c r="F12" s="121" t="s">
        <v>21</v>
      </c>
      <c r="G12" s="24"/>
      <c r="H12" s="24"/>
      <c r="I12" s="117" t="s">
        <v>22</v>
      </c>
      <c r="J12" s="122" t="str">
        <f aca="false">'Rekapitulace stavby'!AN8</f>
        <v>4. 3. 2025</v>
      </c>
      <c r="K12" s="24"/>
      <c r="L12" s="11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Z12" s="112" t="s">
        <v>145</v>
      </c>
      <c r="BA12" s="112" t="s">
        <v>146</v>
      </c>
      <c r="BB12" s="112" t="s">
        <v>138</v>
      </c>
      <c r="BC12" s="112" t="s">
        <v>139</v>
      </c>
      <c r="BD12" s="112" t="s">
        <v>85</v>
      </c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Z13" s="112" t="s">
        <v>147</v>
      </c>
      <c r="BA13" s="112" t="s">
        <v>148</v>
      </c>
      <c r="BB13" s="112" t="s">
        <v>138</v>
      </c>
      <c r="BC13" s="112" t="s">
        <v>149</v>
      </c>
      <c r="BD13" s="112" t="s">
        <v>85</v>
      </c>
    </row>
    <row r="14" s="31" customFormat="true" ht="12" hidden="false" customHeight="true" outlineLevel="0" collapsed="false">
      <c r="A14" s="24"/>
      <c r="B14" s="30"/>
      <c r="C14" s="24"/>
      <c r="D14" s="117" t="s">
        <v>24</v>
      </c>
      <c r="E14" s="24"/>
      <c r="F14" s="24"/>
      <c r="G14" s="24"/>
      <c r="H14" s="24"/>
      <c r="I14" s="117" t="s">
        <v>25</v>
      </c>
      <c r="J14" s="121" t="s">
        <v>26</v>
      </c>
      <c r="K14" s="24"/>
      <c r="L14" s="11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1" t="s">
        <v>27</v>
      </c>
      <c r="F15" s="24"/>
      <c r="G15" s="24"/>
      <c r="H15" s="24"/>
      <c r="I15" s="117" t="s">
        <v>28</v>
      </c>
      <c r="J15" s="121" t="s">
        <v>29</v>
      </c>
      <c r="K15" s="24"/>
      <c r="L15" s="11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17" t="s">
        <v>30</v>
      </c>
      <c r="E17" s="24"/>
      <c r="F17" s="24"/>
      <c r="G17" s="24"/>
      <c r="H17" s="24"/>
      <c r="I17" s="117" t="s">
        <v>25</v>
      </c>
      <c r="J17" s="19" t="str">
        <f aca="false">'Rekapitulace stavby'!AN13</f>
        <v>Vyplň údaj</v>
      </c>
      <c r="K17" s="24"/>
      <c r="L17" s="11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3" t="str">
        <f aca="false">'Rekapitulace stavby'!E14</f>
        <v>Vyplň údaj</v>
      </c>
      <c r="F18" s="123"/>
      <c r="G18" s="123"/>
      <c r="H18" s="123"/>
      <c r="I18" s="117" t="s">
        <v>28</v>
      </c>
      <c r="J18" s="19" t="str">
        <f aca="false">'Rekapitulace stavby'!AN14</f>
        <v>Vyplň údaj</v>
      </c>
      <c r="K18" s="24"/>
      <c r="L18" s="11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7" t="s">
        <v>32</v>
      </c>
      <c r="E20" s="24"/>
      <c r="F20" s="24"/>
      <c r="G20" s="24"/>
      <c r="H20" s="24"/>
      <c r="I20" s="117" t="s">
        <v>25</v>
      </c>
      <c r="J20" s="121" t="s">
        <v>33</v>
      </c>
      <c r="K20" s="24"/>
      <c r="L20" s="11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1" t="s">
        <v>34</v>
      </c>
      <c r="F21" s="24"/>
      <c r="G21" s="24"/>
      <c r="H21" s="24"/>
      <c r="I21" s="117" t="s">
        <v>28</v>
      </c>
      <c r="J21" s="121" t="s">
        <v>35</v>
      </c>
      <c r="K21" s="24"/>
      <c r="L21" s="11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7" t="s">
        <v>37</v>
      </c>
      <c r="E23" s="24"/>
      <c r="F23" s="24"/>
      <c r="G23" s="24"/>
      <c r="H23" s="24"/>
      <c r="I23" s="117" t="s">
        <v>25</v>
      </c>
      <c r="J23" s="121" t="str">
        <f aca="false">IF('Rekapitulace stavby'!AN19="","",'Rekapitulace stavby'!AN19)</f>
        <v/>
      </c>
      <c r="K23" s="24"/>
      <c r="L23" s="11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1" t="str">
        <f aca="false">IF('Rekapitulace stavby'!E20="","",'Rekapitulace stavby'!E20)</f>
        <v> </v>
      </c>
      <c r="F24" s="24"/>
      <c r="G24" s="24"/>
      <c r="H24" s="24"/>
      <c r="I24" s="117" t="s">
        <v>28</v>
      </c>
      <c r="J24" s="121" t="str">
        <f aca="false">IF('Rekapitulace stavby'!AN20="","",'Rekapitulace stavby'!AN20)</f>
        <v/>
      </c>
      <c r="K24" s="24"/>
      <c r="L24" s="11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7" t="s">
        <v>39</v>
      </c>
      <c r="E26" s="24"/>
      <c r="F26" s="24"/>
      <c r="G26" s="24"/>
      <c r="H26" s="24"/>
      <c r="I26" s="24"/>
      <c r="J26" s="24"/>
      <c r="K26" s="24"/>
      <c r="L26" s="11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8" customFormat="true" ht="16.5" hidden="false" customHeight="true" outlineLevel="0" collapsed="false">
      <c r="A27" s="124"/>
      <c r="B27" s="125"/>
      <c r="C27" s="124"/>
      <c r="D27" s="124"/>
      <c r="E27" s="126"/>
      <c r="F27" s="126"/>
      <c r="G27" s="126"/>
      <c r="H27" s="126"/>
      <c r="I27" s="124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11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0" t="s">
        <v>41</v>
      </c>
      <c r="E30" s="24"/>
      <c r="F30" s="24"/>
      <c r="G30" s="24"/>
      <c r="H30" s="24"/>
      <c r="I30" s="24"/>
      <c r="J30" s="131" t="n">
        <f aca="false">ROUND(J85, 2)</f>
        <v>0</v>
      </c>
      <c r="K30" s="24"/>
      <c r="L30" s="11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9"/>
      <c r="E31" s="129"/>
      <c r="F31" s="129"/>
      <c r="G31" s="129"/>
      <c r="H31" s="129"/>
      <c r="I31" s="129"/>
      <c r="J31" s="129"/>
      <c r="K31" s="129"/>
      <c r="L31" s="11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2" t="s">
        <v>43</v>
      </c>
      <c r="G32" s="24"/>
      <c r="H32" s="24"/>
      <c r="I32" s="132" t="s">
        <v>42</v>
      </c>
      <c r="J32" s="132" t="s">
        <v>44</v>
      </c>
      <c r="K32" s="24"/>
      <c r="L32" s="11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3" t="s">
        <v>45</v>
      </c>
      <c r="E33" s="117" t="s">
        <v>46</v>
      </c>
      <c r="F33" s="134" t="n">
        <f aca="false">ROUND((SUM(BE85:BE316)),  2)</f>
        <v>0</v>
      </c>
      <c r="G33" s="24"/>
      <c r="H33" s="24"/>
      <c r="I33" s="135" t="n">
        <v>0.21</v>
      </c>
      <c r="J33" s="134" t="n">
        <f aca="false">ROUND(((SUM(BE85:BE316))*I33),  2)</f>
        <v>0</v>
      </c>
      <c r="K33" s="24"/>
      <c r="L33" s="11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7" t="s">
        <v>47</v>
      </c>
      <c r="F34" s="134" t="n">
        <f aca="false">ROUND((SUM(BF85:BF316)),  2)</f>
        <v>0</v>
      </c>
      <c r="G34" s="24"/>
      <c r="H34" s="24"/>
      <c r="I34" s="135" t="n">
        <v>0.12</v>
      </c>
      <c r="J34" s="134" t="n">
        <f aca="false">ROUND(((SUM(BF85:BF316))*I34),  2)</f>
        <v>0</v>
      </c>
      <c r="K34" s="24"/>
      <c r="L34" s="1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7" t="s">
        <v>48</v>
      </c>
      <c r="F35" s="134" t="n">
        <f aca="false">ROUND((SUM(BG85:BG316)),  2)</f>
        <v>0</v>
      </c>
      <c r="G35" s="24"/>
      <c r="H35" s="24"/>
      <c r="I35" s="135" t="n">
        <v>0.21</v>
      </c>
      <c r="J35" s="134" t="n">
        <f aca="false">0</f>
        <v>0</v>
      </c>
      <c r="K35" s="24"/>
      <c r="L35" s="1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7" t="s">
        <v>49</v>
      </c>
      <c r="F36" s="134" t="n">
        <f aca="false">ROUND((SUM(BH85:BH316)),  2)</f>
        <v>0</v>
      </c>
      <c r="G36" s="24"/>
      <c r="H36" s="24"/>
      <c r="I36" s="135" t="n">
        <v>0.12</v>
      </c>
      <c r="J36" s="134" t="n">
        <f aca="false">0</f>
        <v>0</v>
      </c>
      <c r="K36" s="24"/>
      <c r="L36" s="11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7" t="s">
        <v>50</v>
      </c>
      <c r="F37" s="134" t="n">
        <f aca="false">ROUND((SUM(BI85:BI316)),  2)</f>
        <v>0</v>
      </c>
      <c r="G37" s="24"/>
      <c r="H37" s="24"/>
      <c r="I37" s="135" t="n">
        <v>0</v>
      </c>
      <c r="J37" s="134" t="n">
        <f aca="false">0</f>
        <v>0</v>
      </c>
      <c r="K37" s="24"/>
      <c r="L37" s="11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6"/>
      <c r="D39" s="137" t="s">
        <v>51</v>
      </c>
      <c r="E39" s="138"/>
      <c r="F39" s="138"/>
      <c r="G39" s="139" t="s">
        <v>52</v>
      </c>
      <c r="H39" s="140" t="s">
        <v>53</v>
      </c>
      <c r="I39" s="138"/>
      <c r="J39" s="141" t="n">
        <f aca="false">SUM(J30:J37)</f>
        <v>0</v>
      </c>
      <c r="K39" s="142"/>
      <c r="L39" s="11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1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19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150</v>
      </c>
      <c r="D45" s="26"/>
      <c r="E45" s="26"/>
      <c r="F45" s="26"/>
      <c r="G45" s="26"/>
      <c r="H45" s="26"/>
      <c r="I45" s="26"/>
      <c r="J45" s="26"/>
      <c r="K45" s="26"/>
      <c r="L45" s="119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9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9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7" t="str">
        <f aca="false">E7</f>
        <v>Oprava povodňových škod v obci Nové Heřminovy</v>
      </c>
      <c r="F48" s="147"/>
      <c r="G48" s="147"/>
      <c r="H48" s="147"/>
      <c r="I48" s="26"/>
      <c r="J48" s="26"/>
      <c r="K48" s="26"/>
      <c r="L48" s="119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131</v>
      </c>
      <c r="D49" s="26"/>
      <c r="E49" s="26"/>
      <c r="F49" s="26"/>
      <c r="G49" s="26"/>
      <c r="H49" s="26"/>
      <c r="I49" s="26"/>
      <c r="J49" s="26"/>
      <c r="K49" s="26"/>
      <c r="L49" s="11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U1 - Úsek č. 1, levý břeh, km 0,004 – 0,058</v>
      </c>
      <c r="F50" s="57"/>
      <c r="G50" s="57"/>
      <c r="H50" s="57"/>
      <c r="I50" s="26"/>
      <c r="J50" s="26"/>
      <c r="K50" s="26"/>
      <c r="L50" s="11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Nové Heřminovy</v>
      </c>
      <c r="G52" s="26"/>
      <c r="H52" s="26"/>
      <c r="I52" s="17" t="s">
        <v>22</v>
      </c>
      <c r="J52" s="148" t="str">
        <f aca="false">IF(J12="","",J12)</f>
        <v>4. 3. 2025</v>
      </c>
      <c r="K52" s="26"/>
      <c r="L52" s="119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9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Povodí Odry, státní podnik </v>
      </c>
      <c r="G54" s="26"/>
      <c r="H54" s="26"/>
      <c r="I54" s="17" t="s">
        <v>32</v>
      </c>
      <c r="J54" s="149" t="str">
        <f aca="false">E21</f>
        <v>Golik VH, s. r. o.</v>
      </c>
      <c r="K54" s="26"/>
      <c r="L54" s="119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30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37</v>
      </c>
      <c r="J55" s="149" t="str">
        <f aca="false">E24</f>
        <v> </v>
      </c>
      <c r="K55" s="26"/>
      <c r="L55" s="119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9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50" t="s">
        <v>151</v>
      </c>
      <c r="D57" s="151"/>
      <c r="E57" s="151"/>
      <c r="F57" s="151"/>
      <c r="G57" s="151"/>
      <c r="H57" s="151"/>
      <c r="I57" s="151"/>
      <c r="J57" s="152" t="s">
        <v>152</v>
      </c>
      <c r="K57" s="151"/>
      <c r="L57" s="119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9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53" t="s">
        <v>73</v>
      </c>
      <c r="D59" s="26"/>
      <c r="E59" s="26"/>
      <c r="F59" s="26"/>
      <c r="G59" s="26"/>
      <c r="H59" s="26"/>
      <c r="I59" s="26"/>
      <c r="J59" s="154" t="n">
        <f aca="false">J85</f>
        <v>0</v>
      </c>
      <c r="K59" s="26"/>
      <c r="L59" s="11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153</v>
      </c>
    </row>
    <row r="60" s="155" customFormat="true" ht="24.95" hidden="false" customHeight="true" outlineLevel="0" collapsed="false">
      <c r="B60" s="156"/>
      <c r="C60" s="157"/>
      <c r="D60" s="158" t="s">
        <v>154</v>
      </c>
      <c r="E60" s="159"/>
      <c r="F60" s="159"/>
      <c r="G60" s="159"/>
      <c r="H60" s="159"/>
      <c r="I60" s="159"/>
      <c r="J60" s="160" t="n">
        <f aca="false">J86</f>
        <v>0</v>
      </c>
      <c r="K60" s="157"/>
      <c r="L60" s="161"/>
    </row>
    <row r="61" s="162" customFormat="true" ht="19.9" hidden="false" customHeight="true" outlineLevel="0" collapsed="false">
      <c r="B61" s="163"/>
      <c r="C61" s="164"/>
      <c r="D61" s="165" t="s">
        <v>155</v>
      </c>
      <c r="E61" s="166"/>
      <c r="F61" s="166"/>
      <c r="G61" s="166"/>
      <c r="H61" s="166"/>
      <c r="I61" s="166"/>
      <c r="J61" s="167" t="n">
        <f aca="false">J87</f>
        <v>0</v>
      </c>
      <c r="K61" s="164"/>
      <c r="L61" s="168"/>
    </row>
    <row r="62" s="162" customFormat="true" ht="19.9" hidden="false" customHeight="true" outlineLevel="0" collapsed="false">
      <c r="B62" s="163"/>
      <c r="C62" s="164"/>
      <c r="D62" s="165" t="s">
        <v>156</v>
      </c>
      <c r="E62" s="166"/>
      <c r="F62" s="166"/>
      <c r="G62" s="166"/>
      <c r="H62" s="166"/>
      <c r="I62" s="166"/>
      <c r="J62" s="167" t="n">
        <f aca="false">J250</f>
        <v>0</v>
      </c>
      <c r="K62" s="164"/>
      <c r="L62" s="168"/>
    </row>
    <row r="63" s="162" customFormat="true" ht="19.9" hidden="false" customHeight="true" outlineLevel="0" collapsed="false">
      <c r="B63" s="163"/>
      <c r="C63" s="164"/>
      <c r="D63" s="165" t="s">
        <v>157</v>
      </c>
      <c r="E63" s="166"/>
      <c r="F63" s="166"/>
      <c r="G63" s="166"/>
      <c r="H63" s="166"/>
      <c r="I63" s="166"/>
      <c r="J63" s="167" t="n">
        <f aca="false">J292</f>
        <v>0</v>
      </c>
      <c r="K63" s="164"/>
      <c r="L63" s="168"/>
    </row>
    <row r="64" s="162" customFormat="true" ht="19.9" hidden="false" customHeight="true" outlineLevel="0" collapsed="false">
      <c r="B64" s="163"/>
      <c r="C64" s="164"/>
      <c r="D64" s="165" t="s">
        <v>158</v>
      </c>
      <c r="E64" s="166"/>
      <c r="F64" s="166"/>
      <c r="G64" s="166"/>
      <c r="H64" s="166"/>
      <c r="I64" s="166"/>
      <c r="J64" s="167" t="n">
        <f aca="false">J296</f>
        <v>0</v>
      </c>
      <c r="K64" s="164"/>
      <c r="L64" s="168"/>
    </row>
    <row r="65" s="162" customFormat="true" ht="19.9" hidden="false" customHeight="true" outlineLevel="0" collapsed="false">
      <c r="B65" s="163"/>
      <c r="C65" s="164"/>
      <c r="D65" s="165" t="s">
        <v>159</v>
      </c>
      <c r="E65" s="166"/>
      <c r="F65" s="166"/>
      <c r="G65" s="166"/>
      <c r="H65" s="166"/>
      <c r="I65" s="166"/>
      <c r="J65" s="167" t="n">
        <f aca="false">J313</f>
        <v>0</v>
      </c>
      <c r="K65" s="164"/>
      <c r="L65" s="168"/>
    </row>
    <row r="66" s="31" customFormat="true" ht="21.85" hidden="false" customHeight="true" outlineLevel="0" collapsed="false">
      <c r="A66" s="24"/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119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="31" customFormat="true" ht="6.95" hidden="false" customHeight="true" outlineLevel="0" collapsed="false">
      <c r="A67" s="24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119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71" s="31" customFormat="true" ht="6.95" hidden="false" customHeight="true" outlineLevel="0" collapsed="false">
      <c r="A71" s="24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119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="31" customFormat="true" ht="24.95" hidden="false" customHeight="true" outlineLevel="0" collapsed="false">
      <c r="A72" s="24"/>
      <c r="B72" s="25"/>
      <c r="C72" s="9" t="s">
        <v>160</v>
      </c>
      <c r="D72" s="26"/>
      <c r="E72" s="26"/>
      <c r="F72" s="26"/>
      <c r="G72" s="26"/>
      <c r="H72" s="26"/>
      <c r="I72" s="26"/>
      <c r="J72" s="26"/>
      <c r="K72" s="26"/>
      <c r="L72" s="119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="31" customFormat="true" ht="6.95" hidden="false" customHeight="true" outlineLevel="0" collapsed="false">
      <c r="A73" s="24"/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119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="31" customFormat="true" ht="12" hidden="false" customHeight="true" outlineLevel="0" collapsed="false">
      <c r="A74" s="24"/>
      <c r="B74" s="25"/>
      <c r="C74" s="17" t="s">
        <v>16</v>
      </c>
      <c r="D74" s="26"/>
      <c r="E74" s="26"/>
      <c r="F74" s="26"/>
      <c r="G74" s="26"/>
      <c r="H74" s="26"/>
      <c r="I74" s="26"/>
      <c r="J74" s="26"/>
      <c r="K74" s="26"/>
      <c r="L74" s="119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="31" customFormat="true" ht="16.5" hidden="false" customHeight="true" outlineLevel="0" collapsed="false">
      <c r="A75" s="24"/>
      <c r="B75" s="25"/>
      <c r="C75" s="26"/>
      <c r="D75" s="26"/>
      <c r="E75" s="147" t="str">
        <f aca="false">E7</f>
        <v>Oprava povodňových škod v obci Nové Heřminovy</v>
      </c>
      <c r="F75" s="147"/>
      <c r="G75" s="147"/>
      <c r="H75" s="147"/>
      <c r="I75" s="26"/>
      <c r="J75" s="26"/>
      <c r="K75" s="26"/>
      <c r="L75" s="119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12" hidden="false" customHeight="true" outlineLevel="0" collapsed="false">
      <c r="A76" s="24"/>
      <c r="B76" s="25"/>
      <c r="C76" s="17" t="s">
        <v>131</v>
      </c>
      <c r="D76" s="26"/>
      <c r="E76" s="26"/>
      <c r="F76" s="26"/>
      <c r="G76" s="26"/>
      <c r="H76" s="26"/>
      <c r="I76" s="26"/>
      <c r="J76" s="26"/>
      <c r="K76" s="26"/>
      <c r="L76" s="11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6.5" hidden="false" customHeight="true" outlineLevel="0" collapsed="false">
      <c r="A77" s="24"/>
      <c r="B77" s="25"/>
      <c r="C77" s="26"/>
      <c r="D77" s="26"/>
      <c r="E77" s="57" t="str">
        <f aca="false">E9</f>
        <v>U1 - Úsek č. 1, levý břeh, km 0,004 – 0,058</v>
      </c>
      <c r="F77" s="57"/>
      <c r="G77" s="57"/>
      <c r="H77" s="57"/>
      <c r="I77" s="26"/>
      <c r="J77" s="26"/>
      <c r="K77" s="26"/>
      <c r="L77" s="11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6.95" hidden="false" customHeight="true" outlineLevel="0" collapsed="false">
      <c r="A78" s="2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119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31" customFormat="true" ht="12" hidden="false" customHeight="true" outlineLevel="0" collapsed="false">
      <c r="A79" s="24"/>
      <c r="B79" s="25"/>
      <c r="C79" s="17" t="s">
        <v>20</v>
      </c>
      <c r="D79" s="26"/>
      <c r="E79" s="26"/>
      <c r="F79" s="18" t="str">
        <f aca="false">F12</f>
        <v>Nové Heřminovy</v>
      </c>
      <c r="G79" s="26"/>
      <c r="H79" s="26"/>
      <c r="I79" s="17" t="s">
        <v>22</v>
      </c>
      <c r="J79" s="148" t="str">
        <f aca="false">IF(J12="","",J12)</f>
        <v>4. 3. 2025</v>
      </c>
      <c r="K79" s="26"/>
      <c r="L79" s="119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31" customFormat="true" ht="6.95" hidden="false" customHeight="true" outlineLevel="0" collapsed="false">
      <c r="A80" s="24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119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31" customFormat="true" ht="15.15" hidden="false" customHeight="true" outlineLevel="0" collapsed="false">
      <c r="A81" s="24"/>
      <c r="B81" s="25"/>
      <c r="C81" s="17" t="s">
        <v>24</v>
      </c>
      <c r="D81" s="26"/>
      <c r="E81" s="26"/>
      <c r="F81" s="18" t="str">
        <f aca="false">E15</f>
        <v>Povodí Odry, státní podnik </v>
      </c>
      <c r="G81" s="26"/>
      <c r="H81" s="26"/>
      <c r="I81" s="17" t="s">
        <v>32</v>
      </c>
      <c r="J81" s="149" t="str">
        <f aca="false">E21</f>
        <v>Golik VH, s. r. o.</v>
      </c>
      <c r="K81" s="26"/>
      <c r="L81" s="11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15.15" hidden="false" customHeight="true" outlineLevel="0" collapsed="false">
      <c r="A82" s="24"/>
      <c r="B82" s="25"/>
      <c r="C82" s="17" t="s">
        <v>30</v>
      </c>
      <c r="D82" s="26"/>
      <c r="E82" s="26"/>
      <c r="F82" s="18" t="str">
        <f aca="false">IF(E18="","",E18)</f>
        <v>Vyplň údaj</v>
      </c>
      <c r="G82" s="26"/>
      <c r="H82" s="26"/>
      <c r="I82" s="17" t="s">
        <v>37</v>
      </c>
      <c r="J82" s="149" t="str">
        <f aca="false">E24</f>
        <v> </v>
      </c>
      <c r="K82" s="26"/>
      <c r="L82" s="11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10.3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11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175" customFormat="true" ht="29.3" hidden="false" customHeight="true" outlineLevel="0" collapsed="false">
      <c r="A84" s="169"/>
      <c r="B84" s="170"/>
      <c r="C84" s="171" t="s">
        <v>161</v>
      </c>
      <c r="D84" s="172" t="s">
        <v>60</v>
      </c>
      <c r="E84" s="172" t="s">
        <v>56</v>
      </c>
      <c r="F84" s="172" t="s">
        <v>57</v>
      </c>
      <c r="G84" s="172" t="s">
        <v>162</v>
      </c>
      <c r="H84" s="172" t="s">
        <v>163</v>
      </c>
      <c r="I84" s="172" t="s">
        <v>164</v>
      </c>
      <c r="J84" s="172" t="s">
        <v>152</v>
      </c>
      <c r="K84" s="173" t="s">
        <v>165</v>
      </c>
      <c r="L84" s="174"/>
      <c r="M84" s="74"/>
      <c r="N84" s="75" t="s">
        <v>45</v>
      </c>
      <c r="O84" s="75" t="s">
        <v>166</v>
      </c>
      <c r="P84" s="75" t="s">
        <v>167</v>
      </c>
      <c r="Q84" s="75" t="s">
        <v>168</v>
      </c>
      <c r="R84" s="75" t="s">
        <v>169</v>
      </c>
      <c r="S84" s="75" t="s">
        <v>170</v>
      </c>
      <c r="T84" s="76" t="s">
        <v>171</v>
      </c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</row>
    <row r="85" s="31" customFormat="true" ht="22.8" hidden="false" customHeight="true" outlineLevel="0" collapsed="false">
      <c r="A85" s="24"/>
      <c r="B85" s="25"/>
      <c r="C85" s="82" t="s">
        <v>172</v>
      </c>
      <c r="D85" s="26"/>
      <c r="E85" s="26"/>
      <c r="F85" s="26"/>
      <c r="G85" s="26"/>
      <c r="H85" s="26"/>
      <c r="I85" s="26"/>
      <c r="J85" s="176" t="n">
        <f aca="false">BK85</f>
        <v>0</v>
      </c>
      <c r="K85" s="26"/>
      <c r="L85" s="30"/>
      <c r="M85" s="77"/>
      <c r="N85" s="177"/>
      <c r="O85" s="78"/>
      <c r="P85" s="178" t="n">
        <f aca="false">P86</f>
        <v>0</v>
      </c>
      <c r="Q85" s="78"/>
      <c r="R85" s="178" t="n">
        <f aca="false">R86</f>
        <v>890.16009456</v>
      </c>
      <c r="S85" s="78"/>
      <c r="T85" s="179" t="n">
        <f aca="false">T86</f>
        <v>364.8068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T85" s="3" t="s">
        <v>74</v>
      </c>
      <c r="AU85" s="3" t="s">
        <v>153</v>
      </c>
      <c r="BK85" s="180" t="n">
        <f aca="false">BK86</f>
        <v>0</v>
      </c>
    </row>
    <row r="86" s="181" customFormat="true" ht="25.9" hidden="false" customHeight="true" outlineLevel="0" collapsed="false">
      <c r="B86" s="182"/>
      <c r="C86" s="183"/>
      <c r="D86" s="184" t="s">
        <v>74</v>
      </c>
      <c r="E86" s="185" t="s">
        <v>173</v>
      </c>
      <c r="F86" s="185" t="s">
        <v>174</v>
      </c>
      <c r="G86" s="183"/>
      <c r="H86" s="183"/>
      <c r="I86" s="186"/>
      <c r="J86" s="187" t="n">
        <f aca="false">BK86</f>
        <v>0</v>
      </c>
      <c r="K86" s="183"/>
      <c r="L86" s="188"/>
      <c r="M86" s="189"/>
      <c r="N86" s="190"/>
      <c r="O86" s="190"/>
      <c r="P86" s="191" t="n">
        <f aca="false">P87+P250+P292+P296+P313</f>
        <v>0</v>
      </c>
      <c r="Q86" s="190"/>
      <c r="R86" s="191" t="n">
        <f aca="false">R87+R250+R292+R296+R313</f>
        <v>890.16009456</v>
      </c>
      <c r="S86" s="190"/>
      <c r="T86" s="192" t="n">
        <f aca="false">T87+T250+T292+T296+T313</f>
        <v>364.8068</v>
      </c>
      <c r="AR86" s="193" t="s">
        <v>83</v>
      </c>
      <c r="AT86" s="194" t="s">
        <v>74</v>
      </c>
      <c r="AU86" s="194" t="s">
        <v>75</v>
      </c>
      <c r="AY86" s="193" t="s">
        <v>175</v>
      </c>
      <c r="BK86" s="195" t="n">
        <f aca="false">BK87+BK250+BK292+BK296+BK313</f>
        <v>0</v>
      </c>
    </row>
    <row r="87" s="181" customFormat="true" ht="22.8" hidden="false" customHeight="true" outlineLevel="0" collapsed="false">
      <c r="B87" s="182"/>
      <c r="C87" s="183"/>
      <c r="D87" s="184" t="s">
        <v>74</v>
      </c>
      <c r="E87" s="196" t="s">
        <v>83</v>
      </c>
      <c r="F87" s="196" t="s">
        <v>176</v>
      </c>
      <c r="G87" s="183"/>
      <c r="H87" s="183"/>
      <c r="I87" s="186"/>
      <c r="J87" s="197" t="n">
        <f aca="false">BK87</f>
        <v>0</v>
      </c>
      <c r="K87" s="183"/>
      <c r="L87" s="188"/>
      <c r="M87" s="189"/>
      <c r="N87" s="190"/>
      <c r="O87" s="190"/>
      <c r="P87" s="191" t="n">
        <f aca="false">SUM(P88:P249)</f>
        <v>0</v>
      </c>
      <c r="Q87" s="190"/>
      <c r="R87" s="191" t="n">
        <f aca="false">SUM(R88:R249)</f>
        <v>0</v>
      </c>
      <c r="S87" s="190"/>
      <c r="T87" s="192" t="n">
        <f aca="false">SUM(T88:T249)</f>
        <v>363.9818</v>
      </c>
      <c r="AR87" s="193" t="s">
        <v>83</v>
      </c>
      <c r="AT87" s="194" t="s">
        <v>74</v>
      </c>
      <c r="AU87" s="194" t="s">
        <v>83</v>
      </c>
      <c r="AY87" s="193" t="s">
        <v>175</v>
      </c>
      <c r="BK87" s="195" t="n">
        <f aca="false">SUM(BK88:BK249)</f>
        <v>0</v>
      </c>
    </row>
    <row r="88" s="31" customFormat="true" ht="24.15" hidden="false" customHeight="true" outlineLevel="0" collapsed="false">
      <c r="A88" s="24"/>
      <c r="B88" s="25"/>
      <c r="C88" s="198" t="s">
        <v>83</v>
      </c>
      <c r="D88" s="198" t="s">
        <v>177</v>
      </c>
      <c r="E88" s="199" t="s">
        <v>178</v>
      </c>
      <c r="F88" s="200" t="s">
        <v>179</v>
      </c>
      <c r="G88" s="201" t="s">
        <v>129</v>
      </c>
      <c r="H88" s="202" t="n">
        <v>32</v>
      </c>
      <c r="I88" s="203"/>
      <c r="J88" s="204" t="n">
        <f aca="false">ROUND(I88*H88,2)</f>
        <v>0</v>
      </c>
      <c r="K88" s="200" t="s">
        <v>180</v>
      </c>
      <c r="L88" s="30"/>
      <c r="M88" s="205"/>
      <c r="N88" s="206" t="s">
        <v>46</v>
      </c>
      <c r="O88" s="67"/>
      <c r="P88" s="207" t="n">
        <f aca="false">O88*H88</f>
        <v>0</v>
      </c>
      <c r="Q88" s="207" t="n">
        <v>0</v>
      </c>
      <c r="R88" s="207" t="n">
        <f aca="false">Q88*H88</f>
        <v>0</v>
      </c>
      <c r="S88" s="207" t="n">
        <v>0</v>
      </c>
      <c r="T88" s="208" t="n">
        <f aca="false">S88*H88</f>
        <v>0</v>
      </c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R88" s="209" t="s">
        <v>149</v>
      </c>
      <c r="AT88" s="209" t="s">
        <v>177</v>
      </c>
      <c r="AU88" s="209" t="s">
        <v>85</v>
      </c>
      <c r="AY88" s="3" t="s">
        <v>175</v>
      </c>
      <c r="BE88" s="210" t="n">
        <f aca="false">IF(N88="základní",J88,0)</f>
        <v>0</v>
      </c>
      <c r="BF88" s="210" t="n">
        <f aca="false">IF(N88="snížená",J88,0)</f>
        <v>0</v>
      </c>
      <c r="BG88" s="210" t="n">
        <f aca="false">IF(N88="zákl. přenesená",J88,0)</f>
        <v>0</v>
      </c>
      <c r="BH88" s="210" t="n">
        <f aca="false">IF(N88="sníž. přenesená",J88,0)</f>
        <v>0</v>
      </c>
      <c r="BI88" s="210" t="n">
        <f aca="false">IF(N88="nulová",J88,0)</f>
        <v>0</v>
      </c>
      <c r="BJ88" s="3" t="s">
        <v>83</v>
      </c>
      <c r="BK88" s="210" t="n">
        <f aca="false">ROUND(I88*H88,2)</f>
        <v>0</v>
      </c>
      <c r="BL88" s="3" t="s">
        <v>149</v>
      </c>
      <c r="BM88" s="209" t="s">
        <v>181</v>
      </c>
    </row>
    <row r="89" s="31" customFormat="true" ht="16.4" hidden="false" customHeight="false" outlineLevel="0" collapsed="false">
      <c r="A89" s="24"/>
      <c r="B89" s="25"/>
      <c r="C89" s="26"/>
      <c r="D89" s="211" t="s">
        <v>182</v>
      </c>
      <c r="E89" s="26"/>
      <c r="F89" s="212" t="s">
        <v>183</v>
      </c>
      <c r="G89" s="26"/>
      <c r="H89" s="26"/>
      <c r="I89" s="213"/>
      <c r="J89" s="26"/>
      <c r="K89" s="26"/>
      <c r="L89" s="30"/>
      <c r="M89" s="214"/>
      <c r="N89" s="215"/>
      <c r="O89" s="67"/>
      <c r="P89" s="67"/>
      <c r="Q89" s="67"/>
      <c r="R89" s="67"/>
      <c r="S89" s="67"/>
      <c r="T89" s="68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T89" s="3" t="s">
        <v>182</v>
      </c>
      <c r="AU89" s="3" t="s">
        <v>85</v>
      </c>
    </row>
    <row r="90" s="31" customFormat="true" ht="12.8" hidden="false" customHeight="false" outlineLevel="0" collapsed="false">
      <c r="A90" s="24"/>
      <c r="B90" s="25"/>
      <c r="C90" s="26"/>
      <c r="D90" s="216" t="s">
        <v>184</v>
      </c>
      <c r="E90" s="26"/>
      <c r="F90" s="217" t="s">
        <v>185</v>
      </c>
      <c r="G90" s="26"/>
      <c r="H90" s="26"/>
      <c r="I90" s="213"/>
      <c r="J90" s="26"/>
      <c r="K90" s="26"/>
      <c r="L90" s="30"/>
      <c r="M90" s="214"/>
      <c r="N90" s="215"/>
      <c r="O90" s="67"/>
      <c r="P90" s="67"/>
      <c r="Q90" s="67"/>
      <c r="R90" s="67"/>
      <c r="S90" s="67"/>
      <c r="T90" s="68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T90" s="3" t="s">
        <v>184</v>
      </c>
      <c r="AU90" s="3" t="s">
        <v>85</v>
      </c>
    </row>
    <row r="91" s="218" customFormat="true" ht="12.8" hidden="false" customHeight="false" outlineLevel="0" collapsed="false">
      <c r="B91" s="219"/>
      <c r="C91" s="220"/>
      <c r="D91" s="211" t="s">
        <v>186</v>
      </c>
      <c r="E91" s="221" t="s">
        <v>132</v>
      </c>
      <c r="F91" s="222" t="s">
        <v>187</v>
      </c>
      <c r="G91" s="220"/>
      <c r="H91" s="223" t="n">
        <v>32</v>
      </c>
      <c r="I91" s="224"/>
      <c r="J91" s="220"/>
      <c r="K91" s="220"/>
      <c r="L91" s="225"/>
      <c r="M91" s="226"/>
      <c r="N91" s="227"/>
      <c r="O91" s="227"/>
      <c r="P91" s="227"/>
      <c r="Q91" s="227"/>
      <c r="R91" s="227"/>
      <c r="S91" s="227"/>
      <c r="T91" s="228"/>
      <c r="AT91" s="229" t="s">
        <v>186</v>
      </c>
      <c r="AU91" s="229" t="s">
        <v>85</v>
      </c>
      <c r="AV91" s="218" t="s">
        <v>85</v>
      </c>
      <c r="AW91" s="218" t="s">
        <v>36</v>
      </c>
      <c r="AX91" s="218" t="s">
        <v>83</v>
      </c>
      <c r="AY91" s="229" t="s">
        <v>175</v>
      </c>
    </row>
    <row r="92" s="31" customFormat="true" ht="16.5" hidden="false" customHeight="true" outlineLevel="0" collapsed="false">
      <c r="A92" s="24"/>
      <c r="B92" s="25"/>
      <c r="C92" s="198" t="s">
        <v>85</v>
      </c>
      <c r="D92" s="198" t="s">
        <v>177</v>
      </c>
      <c r="E92" s="199" t="s">
        <v>188</v>
      </c>
      <c r="F92" s="200" t="s">
        <v>189</v>
      </c>
      <c r="G92" s="201" t="s">
        <v>138</v>
      </c>
      <c r="H92" s="202" t="n">
        <v>9</v>
      </c>
      <c r="I92" s="203"/>
      <c r="J92" s="204" t="n">
        <f aca="false">ROUND(I92*H92,2)</f>
        <v>0</v>
      </c>
      <c r="K92" s="200" t="s">
        <v>180</v>
      </c>
      <c r="L92" s="30"/>
      <c r="M92" s="205"/>
      <c r="N92" s="206" t="s">
        <v>46</v>
      </c>
      <c r="O92" s="67"/>
      <c r="P92" s="207" t="n">
        <f aca="false">O92*H92</f>
        <v>0</v>
      </c>
      <c r="Q92" s="207" t="n">
        <v>0</v>
      </c>
      <c r="R92" s="207" t="n">
        <f aca="false">Q92*H92</f>
        <v>0</v>
      </c>
      <c r="S92" s="207" t="n">
        <v>0</v>
      </c>
      <c r="T92" s="208" t="n">
        <f aca="false">S92*H92</f>
        <v>0</v>
      </c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R92" s="209" t="s">
        <v>149</v>
      </c>
      <c r="AT92" s="209" t="s">
        <v>177</v>
      </c>
      <c r="AU92" s="209" t="s">
        <v>85</v>
      </c>
      <c r="AY92" s="3" t="s">
        <v>175</v>
      </c>
      <c r="BE92" s="210" t="n">
        <f aca="false">IF(N92="základní",J92,0)</f>
        <v>0</v>
      </c>
      <c r="BF92" s="210" t="n">
        <f aca="false">IF(N92="snížená",J92,0)</f>
        <v>0</v>
      </c>
      <c r="BG92" s="210" t="n">
        <f aca="false">IF(N92="zákl. přenesená",J92,0)</f>
        <v>0</v>
      </c>
      <c r="BH92" s="210" t="n">
        <f aca="false">IF(N92="sníž. přenesená",J92,0)</f>
        <v>0</v>
      </c>
      <c r="BI92" s="210" t="n">
        <f aca="false">IF(N92="nulová",J92,0)</f>
        <v>0</v>
      </c>
      <c r="BJ92" s="3" t="s">
        <v>83</v>
      </c>
      <c r="BK92" s="210" t="n">
        <f aca="false">ROUND(I92*H92,2)</f>
        <v>0</v>
      </c>
      <c r="BL92" s="3" t="s">
        <v>149</v>
      </c>
      <c r="BM92" s="209" t="s">
        <v>190</v>
      </c>
    </row>
    <row r="93" s="31" customFormat="true" ht="12.8" hidden="false" customHeight="false" outlineLevel="0" collapsed="false">
      <c r="A93" s="24"/>
      <c r="B93" s="25"/>
      <c r="C93" s="26"/>
      <c r="D93" s="211" t="s">
        <v>182</v>
      </c>
      <c r="E93" s="26"/>
      <c r="F93" s="212" t="s">
        <v>191</v>
      </c>
      <c r="G93" s="26"/>
      <c r="H93" s="26"/>
      <c r="I93" s="213"/>
      <c r="J93" s="26"/>
      <c r="K93" s="26"/>
      <c r="L93" s="30"/>
      <c r="M93" s="214"/>
      <c r="N93" s="215"/>
      <c r="O93" s="67"/>
      <c r="P93" s="67"/>
      <c r="Q93" s="67"/>
      <c r="R93" s="67"/>
      <c r="S93" s="67"/>
      <c r="T93" s="68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T93" s="3" t="s">
        <v>182</v>
      </c>
      <c r="AU93" s="3" t="s">
        <v>85</v>
      </c>
    </row>
    <row r="94" s="31" customFormat="true" ht="12.8" hidden="false" customHeight="false" outlineLevel="0" collapsed="false">
      <c r="A94" s="24"/>
      <c r="B94" s="25"/>
      <c r="C94" s="26"/>
      <c r="D94" s="216" t="s">
        <v>184</v>
      </c>
      <c r="E94" s="26"/>
      <c r="F94" s="217" t="s">
        <v>192</v>
      </c>
      <c r="G94" s="26"/>
      <c r="H94" s="26"/>
      <c r="I94" s="213"/>
      <c r="J94" s="26"/>
      <c r="K94" s="26"/>
      <c r="L94" s="30"/>
      <c r="M94" s="214"/>
      <c r="N94" s="215"/>
      <c r="O94" s="67"/>
      <c r="P94" s="67"/>
      <c r="Q94" s="67"/>
      <c r="R94" s="67"/>
      <c r="S94" s="67"/>
      <c r="T94" s="68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T94" s="3" t="s">
        <v>184</v>
      </c>
      <c r="AU94" s="3" t="s">
        <v>85</v>
      </c>
    </row>
    <row r="95" s="218" customFormat="true" ht="12.8" hidden="false" customHeight="false" outlineLevel="0" collapsed="false">
      <c r="B95" s="219"/>
      <c r="C95" s="220"/>
      <c r="D95" s="211" t="s">
        <v>186</v>
      </c>
      <c r="E95" s="221" t="s">
        <v>136</v>
      </c>
      <c r="F95" s="222" t="s">
        <v>193</v>
      </c>
      <c r="G95" s="220"/>
      <c r="H95" s="223" t="n">
        <v>9</v>
      </c>
      <c r="I95" s="224"/>
      <c r="J95" s="220"/>
      <c r="K95" s="220"/>
      <c r="L95" s="225"/>
      <c r="M95" s="226"/>
      <c r="N95" s="227"/>
      <c r="O95" s="227"/>
      <c r="P95" s="227"/>
      <c r="Q95" s="227"/>
      <c r="R95" s="227"/>
      <c r="S95" s="227"/>
      <c r="T95" s="228"/>
      <c r="AT95" s="229" t="s">
        <v>186</v>
      </c>
      <c r="AU95" s="229" t="s">
        <v>85</v>
      </c>
      <c r="AV95" s="218" t="s">
        <v>85</v>
      </c>
      <c r="AW95" s="218" t="s">
        <v>36</v>
      </c>
      <c r="AX95" s="218" t="s">
        <v>83</v>
      </c>
      <c r="AY95" s="229" t="s">
        <v>175</v>
      </c>
    </row>
    <row r="96" s="31" customFormat="true" ht="16.5" hidden="false" customHeight="true" outlineLevel="0" collapsed="false">
      <c r="A96" s="24"/>
      <c r="B96" s="25"/>
      <c r="C96" s="198" t="s">
        <v>194</v>
      </c>
      <c r="D96" s="198" t="s">
        <v>177</v>
      </c>
      <c r="E96" s="199" t="s">
        <v>195</v>
      </c>
      <c r="F96" s="200" t="s">
        <v>196</v>
      </c>
      <c r="G96" s="201" t="s">
        <v>138</v>
      </c>
      <c r="H96" s="202" t="n">
        <v>2</v>
      </c>
      <c r="I96" s="203"/>
      <c r="J96" s="204" t="n">
        <f aca="false">ROUND(I96*H96,2)</f>
        <v>0</v>
      </c>
      <c r="K96" s="200" t="s">
        <v>180</v>
      </c>
      <c r="L96" s="30"/>
      <c r="M96" s="205"/>
      <c r="N96" s="206" t="s">
        <v>46</v>
      </c>
      <c r="O96" s="67"/>
      <c r="P96" s="207" t="n">
        <f aca="false">O96*H96</f>
        <v>0</v>
      </c>
      <c r="Q96" s="207" t="n">
        <v>0</v>
      </c>
      <c r="R96" s="207" t="n">
        <f aca="false">Q96*H96</f>
        <v>0</v>
      </c>
      <c r="S96" s="207" t="n">
        <v>0</v>
      </c>
      <c r="T96" s="208" t="n">
        <f aca="false">S96*H96</f>
        <v>0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R96" s="209" t="s">
        <v>149</v>
      </c>
      <c r="AT96" s="209" t="s">
        <v>177</v>
      </c>
      <c r="AU96" s="209" t="s">
        <v>85</v>
      </c>
      <c r="AY96" s="3" t="s">
        <v>175</v>
      </c>
      <c r="BE96" s="210" t="n">
        <f aca="false">IF(N96="základní",J96,0)</f>
        <v>0</v>
      </c>
      <c r="BF96" s="210" t="n">
        <f aca="false">IF(N96="snížená",J96,0)</f>
        <v>0</v>
      </c>
      <c r="BG96" s="210" t="n">
        <f aca="false">IF(N96="zákl. přenesená",J96,0)</f>
        <v>0</v>
      </c>
      <c r="BH96" s="210" t="n">
        <f aca="false">IF(N96="sníž. přenesená",J96,0)</f>
        <v>0</v>
      </c>
      <c r="BI96" s="210" t="n">
        <f aca="false">IF(N96="nulová",J96,0)</f>
        <v>0</v>
      </c>
      <c r="BJ96" s="3" t="s">
        <v>83</v>
      </c>
      <c r="BK96" s="210" t="n">
        <f aca="false">ROUND(I96*H96,2)</f>
        <v>0</v>
      </c>
      <c r="BL96" s="3" t="s">
        <v>149</v>
      </c>
      <c r="BM96" s="209" t="s">
        <v>197</v>
      </c>
    </row>
    <row r="97" s="31" customFormat="true" ht="12.8" hidden="false" customHeight="false" outlineLevel="0" collapsed="false">
      <c r="A97" s="24"/>
      <c r="B97" s="25"/>
      <c r="C97" s="26"/>
      <c r="D97" s="211" t="s">
        <v>182</v>
      </c>
      <c r="E97" s="26"/>
      <c r="F97" s="212" t="s">
        <v>198</v>
      </c>
      <c r="G97" s="26"/>
      <c r="H97" s="26"/>
      <c r="I97" s="213"/>
      <c r="J97" s="26"/>
      <c r="K97" s="26"/>
      <c r="L97" s="30"/>
      <c r="M97" s="214"/>
      <c r="N97" s="215"/>
      <c r="O97" s="67"/>
      <c r="P97" s="67"/>
      <c r="Q97" s="67"/>
      <c r="R97" s="67"/>
      <c r="S97" s="67"/>
      <c r="T97" s="68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T97" s="3" t="s">
        <v>182</v>
      </c>
      <c r="AU97" s="3" t="s">
        <v>85</v>
      </c>
    </row>
    <row r="98" s="31" customFormat="true" ht="12.8" hidden="false" customHeight="false" outlineLevel="0" collapsed="false">
      <c r="A98" s="24"/>
      <c r="B98" s="25"/>
      <c r="C98" s="26"/>
      <c r="D98" s="216" t="s">
        <v>184</v>
      </c>
      <c r="E98" s="26"/>
      <c r="F98" s="217" t="s">
        <v>199</v>
      </c>
      <c r="G98" s="26"/>
      <c r="H98" s="26"/>
      <c r="I98" s="213"/>
      <c r="J98" s="26"/>
      <c r="K98" s="26"/>
      <c r="L98" s="30"/>
      <c r="M98" s="214"/>
      <c r="N98" s="215"/>
      <c r="O98" s="67"/>
      <c r="P98" s="67"/>
      <c r="Q98" s="67"/>
      <c r="R98" s="67"/>
      <c r="S98" s="67"/>
      <c r="T98" s="68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T98" s="3" t="s">
        <v>184</v>
      </c>
      <c r="AU98" s="3" t="s">
        <v>85</v>
      </c>
    </row>
    <row r="99" s="218" customFormat="true" ht="12.8" hidden="false" customHeight="false" outlineLevel="0" collapsed="false">
      <c r="B99" s="219"/>
      <c r="C99" s="220"/>
      <c r="D99" s="211" t="s">
        <v>186</v>
      </c>
      <c r="E99" s="221" t="s">
        <v>143</v>
      </c>
      <c r="F99" s="222" t="s">
        <v>85</v>
      </c>
      <c r="G99" s="220"/>
      <c r="H99" s="223" t="n">
        <v>2</v>
      </c>
      <c r="I99" s="224"/>
      <c r="J99" s="220"/>
      <c r="K99" s="220"/>
      <c r="L99" s="225"/>
      <c r="M99" s="226"/>
      <c r="N99" s="227"/>
      <c r="O99" s="227"/>
      <c r="P99" s="227"/>
      <c r="Q99" s="227"/>
      <c r="R99" s="227"/>
      <c r="S99" s="227"/>
      <c r="T99" s="228"/>
      <c r="AT99" s="229" t="s">
        <v>186</v>
      </c>
      <c r="AU99" s="229" t="s">
        <v>85</v>
      </c>
      <c r="AV99" s="218" t="s">
        <v>85</v>
      </c>
      <c r="AW99" s="218" t="s">
        <v>36</v>
      </c>
      <c r="AX99" s="218" t="s">
        <v>83</v>
      </c>
      <c r="AY99" s="229" t="s">
        <v>175</v>
      </c>
    </row>
    <row r="100" s="31" customFormat="true" ht="16.5" hidden="false" customHeight="true" outlineLevel="0" collapsed="false">
      <c r="A100" s="24"/>
      <c r="B100" s="25"/>
      <c r="C100" s="198" t="s">
        <v>149</v>
      </c>
      <c r="D100" s="198" t="s">
        <v>177</v>
      </c>
      <c r="E100" s="199" t="s">
        <v>200</v>
      </c>
      <c r="F100" s="200" t="s">
        <v>201</v>
      </c>
      <c r="G100" s="201" t="s">
        <v>138</v>
      </c>
      <c r="H100" s="202" t="n">
        <v>11</v>
      </c>
      <c r="I100" s="203"/>
      <c r="J100" s="204" t="n">
        <f aca="false">ROUND(I100*H100,2)</f>
        <v>0</v>
      </c>
      <c r="K100" s="200"/>
      <c r="L100" s="30"/>
      <c r="M100" s="205"/>
      <c r="N100" s="206" t="s">
        <v>46</v>
      </c>
      <c r="O100" s="67"/>
      <c r="P100" s="207" t="n">
        <f aca="false">O100*H100</f>
        <v>0</v>
      </c>
      <c r="Q100" s="207" t="n">
        <v>0</v>
      </c>
      <c r="R100" s="207" t="n">
        <f aca="false">Q100*H100</f>
        <v>0</v>
      </c>
      <c r="S100" s="207" t="n">
        <v>0</v>
      </c>
      <c r="T100" s="208" t="n">
        <f aca="false">S100*H100</f>
        <v>0</v>
      </c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R100" s="209" t="s">
        <v>149</v>
      </c>
      <c r="AT100" s="209" t="s">
        <v>177</v>
      </c>
      <c r="AU100" s="209" t="s">
        <v>85</v>
      </c>
      <c r="AY100" s="3" t="s">
        <v>175</v>
      </c>
      <c r="BE100" s="210" t="n">
        <f aca="false">IF(N100="základní",J100,0)</f>
        <v>0</v>
      </c>
      <c r="BF100" s="210" t="n">
        <f aca="false">IF(N100="snížená",J100,0)</f>
        <v>0</v>
      </c>
      <c r="BG100" s="210" t="n">
        <f aca="false">IF(N100="zákl. přenesená",J100,0)</f>
        <v>0</v>
      </c>
      <c r="BH100" s="210" t="n">
        <f aca="false">IF(N100="sníž. přenesená",J100,0)</f>
        <v>0</v>
      </c>
      <c r="BI100" s="210" t="n">
        <f aca="false">IF(N100="nulová",J100,0)</f>
        <v>0</v>
      </c>
      <c r="BJ100" s="3" t="s">
        <v>83</v>
      </c>
      <c r="BK100" s="210" t="n">
        <f aca="false">ROUND(I100*H100,2)</f>
        <v>0</v>
      </c>
      <c r="BL100" s="3" t="s">
        <v>149</v>
      </c>
      <c r="BM100" s="209" t="s">
        <v>202</v>
      </c>
    </row>
    <row r="101" s="31" customFormat="true" ht="12.8" hidden="false" customHeight="false" outlineLevel="0" collapsed="false">
      <c r="A101" s="24"/>
      <c r="B101" s="25"/>
      <c r="C101" s="26"/>
      <c r="D101" s="211" t="s">
        <v>182</v>
      </c>
      <c r="E101" s="26"/>
      <c r="F101" s="212" t="s">
        <v>201</v>
      </c>
      <c r="G101" s="26"/>
      <c r="H101" s="26"/>
      <c r="I101" s="213"/>
      <c r="J101" s="26"/>
      <c r="K101" s="26"/>
      <c r="L101" s="30"/>
      <c r="M101" s="214"/>
      <c r="N101" s="215"/>
      <c r="O101" s="67"/>
      <c r="P101" s="67"/>
      <c r="Q101" s="67"/>
      <c r="R101" s="67"/>
      <c r="S101" s="67"/>
      <c r="T101" s="68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T101" s="3" t="s">
        <v>182</v>
      </c>
      <c r="AU101" s="3" t="s">
        <v>85</v>
      </c>
    </row>
    <row r="102" s="218" customFormat="true" ht="12.8" hidden="false" customHeight="false" outlineLevel="0" collapsed="false">
      <c r="B102" s="219"/>
      <c r="C102" s="220"/>
      <c r="D102" s="211" t="s">
        <v>186</v>
      </c>
      <c r="E102" s="221" t="s">
        <v>140</v>
      </c>
      <c r="F102" s="222" t="s">
        <v>203</v>
      </c>
      <c r="G102" s="220"/>
      <c r="H102" s="223" t="n">
        <v>11</v>
      </c>
      <c r="I102" s="224"/>
      <c r="J102" s="220"/>
      <c r="K102" s="220"/>
      <c r="L102" s="225"/>
      <c r="M102" s="226"/>
      <c r="N102" s="227"/>
      <c r="O102" s="227"/>
      <c r="P102" s="227"/>
      <c r="Q102" s="227"/>
      <c r="R102" s="227"/>
      <c r="S102" s="227"/>
      <c r="T102" s="228"/>
      <c r="AT102" s="229" t="s">
        <v>186</v>
      </c>
      <c r="AU102" s="229" t="s">
        <v>85</v>
      </c>
      <c r="AV102" s="218" t="s">
        <v>85</v>
      </c>
      <c r="AW102" s="218" t="s">
        <v>36</v>
      </c>
      <c r="AX102" s="218" t="s">
        <v>83</v>
      </c>
      <c r="AY102" s="229" t="s">
        <v>175</v>
      </c>
    </row>
    <row r="103" s="31" customFormat="true" ht="16.5" hidden="false" customHeight="true" outlineLevel="0" collapsed="false">
      <c r="A103" s="24"/>
      <c r="B103" s="25"/>
      <c r="C103" s="198" t="s">
        <v>204</v>
      </c>
      <c r="D103" s="198" t="s">
        <v>177</v>
      </c>
      <c r="E103" s="199" t="s">
        <v>205</v>
      </c>
      <c r="F103" s="200" t="s">
        <v>206</v>
      </c>
      <c r="G103" s="201" t="s">
        <v>138</v>
      </c>
      <c r="H103" s="202" t="n">
        <v>20</v>
      </c>
      <c r="I103" s="203"/>
      <c r="J103" s="204" t="n">
        <f aca="false">ROUND(I103*H103,2)</f>
        <v>0</v>
      </c>
      <c r="K103" s="200" t="s">
        <v>180</v>
      </c>
      <c r="L103" s="30"/>
      <c r="M103" s="205"/>
      <c r="N103" s="206" t="s">
        <v>46</v>
      </c>
      <c r="O103" s="67"/>
      <c r="P103" s="207" t="n">
        <f aca="false">O103*H103</f>
        <v>0</v>
      </c>
      <c r="Q103" s="207" t="n">
        <v>0</v>
      </c>
      <c r="R103" s="207" t="n">
        <f aca="false">Q103*H103</f>
        <v>0</v>
      </c>
      <c r="S103" s="207" t="n">
        <v>0</v>
      </c>
      <c r="T103" s="208" t="n">
        <f aca="false">S103*H103</f>
        <v>0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R103" s="209" t="s">
        <v>149</v>
      </c>
      <c r="AT103" s="209" t="s">
        <v>177</v>
      </c>
      <c r="AU103" s="209" t="s">
        <v>85</v>
      </c>
      <c r="AY103" s="3" t="s">
        <v>175</v>
      </c>
      <c r="BE103" s="210" t="n">
        <f aca="false">IF(N103="základní",J103,0)</f>
        <v>0</v>
      </c>
      <c r="BF103" s="210" t="n">
        <f aca="false">IF(N103="snížená",J103,0)</f>
        <v>0</v>
      </c>
      <c r="BG103" s="210" t="n">
        <f aca="false">IF(N103="zákl. přenesená",J103,0)</f>
        <v>0</v>
      </c>
      <c r="BH103" s="210" t="n">
        <f aca="false">IF(N103="sníž. přenesená",J103,0)</f>
        <v>0</v>
      </c>
      <c r="BI103" s="210" t="n">
        <f aca="false">IF(N103="nulová",J103,0)</f>
        <v>0</v>
      </c>
      <c r="BJ103" s="3" t="s">
        <v>83</v>
      </c>
      <c r="BK103" s="210" t="n">
        <f aca="false">ROUND(I103*H103,2)</f>
        <v>0</v>
      </c>
      <c r="BL103" s="3" t="s">
        <v>149</v>
      </c>
      <c r="BM103" s="209" t="s">
        <v>207</v>
      </c>
    </row>
    <row r="104" s="31" customFormat="true" ht="12.8" hidden="false" customHeight="false" outlineLevel="0" collapsed="false">
      <c r="A104" s="24"/>
      <c r="B104" s="25"/>
      <c r="C104" s="26"/>
      <c r="D104" s="211" t="s">
        <v>182</v>
      </c>
      <c r="E104" s="26"/>
      <c r="F104" s="212" t="s">
        <v>208</v>
      </c>
      <c r="G104" s="26"/>
      <c r="H104" s="26"/>
      <c r="I104" s="213"/>
      <c r="J104" s="26"/>
      <c r="K104" s="26"/>
      <c r="L104" s="30"/>
      <c r="M104" s="214"/>
      <c r="N104" s="215"/>
      <c r="O104" s="67"/>
      <c r="P104" s="67"/>
      <c r="Q104" s="67"/>
      <c r="R104" s="67"/>
      <c r="S104" s="67"/>
      <c r="T104" s="68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T104" s="3" t="s">
        <v>182</v>
      </c>
      <c r="AU104" s="3" t="s">
        <v>85</v>
      </c>
    </row>
    <row r="105" s="31" customFormat="true" ht="12.8" hidden="false" customHeight="false" outlineLevel="0" collapsed="false">
      <c r="A105" s="24"/>
      <c r="B105" s="25"/>
      <c r="C105" s="26"/>
      <c r="D105" s="216" t="s">
        <v>184</v>
      </c>
      <c r="E105" s="26"/>
      <c r="F105" s="217" t="s">
        <v>209</v>
      </c>
      <c r="G105" s="26"/>
      <c r="H105" s="26"/>
      <c r="I105" s="213"/>
      <c r="J105" s="26"/>
      <c r="K105" s="26"/>
      <c r="L105" s="30"/>
      <c r="M105" s="214"/>
      <c r="N105" s="215"/>
      <c r="O105" s="67"/>
      <c r="P105" s="67"/>
      <c r="Q105" s="67"/>
      <c r="R105" s="67"/>
      <c r="S105" s="67"/>
      <c r="T105" s="68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T105" s="3" t="s">
        <v>184</v>
      </c>
      <c r="AU105" s="3" t="s">
        <v>85</v>
      </c>
    </row>
    <row r="106" s="218" customFormat="true" ht="12.8" hidden="false" customHeight="false" outlineLevel="0" collapsed="false">
      <c r="B106" s="219"/>
      <c r="C106" s="220"/>
      <c r="D106" s="211" t="s">
        <v>186</v>
      </c>
      <c r="E106" s="221"/>
      <c r="F106" s="222" t="s">
        <v>136</v>
      </c>
      <c r="G106" s="220"/>
      <c r="H106" s="223" t="n">
        <v>9</v>
      </c>
      <c r="I106" s="224"/>
      <c r="J106" s="220"/>
      <c r="K106" s="220"/>
      <c r="L106" s="225"/>
      <c r="M106" s="226"/>
      <c r="N106" s="227"/>
      <c r="O106" s="227"/>
      <c r="P106" s="227"/>
      <c r="Q106" s="227"/>
      <c r="R106" s="227"/>
      <c r="S106" s="227"/>
      <c r="T106" s="228"/>
      <c r="AT106" s="229" t="s">
        <v>186</v>
      </c>
      <c r="AU106" s="229" t="s">
        <v>85</v>
      </c>
      <c r="AV106" s="218" t="s">
        <v>85</v>
      </c>
      <c r="AW106" s="218" t="s">
        <v>36</v>
      </c>
      <c r="AX106" s="218" t="s">
        <v>75</v>
      </c>
      <c r="AY106" s="229" t="s">
        <v>175</v>
      </c>
    </row>
    <row r="107" s="218" customFormat="true" ht="12.8" hidden="false" customHeight="false" outlineLevel="0" collapsed="false">
      <c r="B107" s="219"/>
      <c r="C107" s="220"/>
      <c r="D107" s="211" t="s">
        <v>186</v>
      </c>
      <c r="E107" s="221"/>
      <c r="F107" s="222" t="s">
        <v>140</v>
      </c>
      <c r="G107" s="220"/>
      <c r="H107" s="223" t="n">
        <v>11</v>
      </c>
      <c r="I107" s="224"/>
      <c r="J107" s="220"/>
      <c r="K107" s="220"/>
      <c r="L107" s="225"/>
      <c r="M107" s="226"/>
      <c r="N107" s="227"/>
      <c r="O107" s="227"/>
      <c r="P107" s="227"/>
      <c r="Q107" s="227"/>
      <c r="R107" s="227"/>
      <c r="S107" s="227"/>
      <c r="T107" s="228"/>
      <c r="AT107" s="229" t="s">
        <v>186</v>
      </c>
      <c r="AU107" s="229" t="s">
        <v>85</v>
      </c>
      <c r="AV107" s="218" t="s">
        <v>85</v>
      </c>
      <c r="AW107" s="218" t="s">
        <v>36</v>
      </c>
      <c r="AX107" s="218" t="s">
        <v>75</v>
      </c>
      <c r="AY107" s="229" t="s">
        <v>175</v>
      </c>
    </row>
    <row r="108" s="230" customFormat="true" ht="12.8" hidden="false" customHeight="false" outlineLevel="0" collapsed="false">
      <c r="B108" s="231"/>
      <c r="C108" s="232"/>
      <c r="D108" s="211" t="s">
        <v>186</v>
      </c>
      <c r="E108" s="233"/>
      <c r="F108" s="234" t="s">
        <v>210</v>
      </c>
      <c r="G108" s="232"/>
      <c r="H108" s="235" t="n">
        <v>20</v>
      </c>
      <c r="I108" s="236"/>
      <c r="J108" s="232"/>
      <c r="K108" s="232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186</v>
      </c>
      <c r="AU108" s="241" t="s">
        <v>85</v>
      </c>
      <c r="AV108" s="230" t="s">
        <v>149</v>
      </c>
      <c r="AW108" s="230" t="s">
        <v>36</v>
      </c>
      <c r="AX108" s="230" t="s">
        <v>83</v>
      </c>
      <c r="AY108" s="241" t="s">
        <v>175</v>
      </c>
    </row>
    <row r="109" s="31" customFormat="true" ht="16.5" hidden="false" customHeight="true" outlineLevel="0" collapsed="false">
      <c r="A109" s="24"/>
      <c r="B109" s="25"/>
      <c r="C109" s="198" t="s">
        <v>211</v>
      </c>
      <c r="D109" s="198" t="s">
        <v>177</v>
      </c>
      <c r="E109" s="199" t="s">
        <v>212</v>
      </c>
      <c r="F109" s="200" t="s">
        <v>213</v>
      </c>
      <c r="G109" s="201" t="s">
        <v>138</v>
      </c>
      <c r="H109" s="202" t="n">
        <v>2</v>
      </c>
      <c r="I109" s="203"/>
      <c r="J109" s="204" t="n">
        <f aca="false">ROUND(I109*H109,2)</f>
        <v>0</v>
      </c>
      <c r="K109" s="200" t="s">
        <v>180</v>
      </c>
      <c r="L109" s="30"/>
      <c r="M109" s="205"/>
      <c r="N109" s="206" t="s">
        <v>46</v>
      </c>
      <c r="O109" s="67"/>
      <c r="P109" s="207" t="n">
        <f aca="false">O109*H109</f>
        <v>0</v>
      </c>
      <c r="Q109" s="207" t="n">
        <v>0</v>
      </c>
      <c r="R109" s="207" t="n">
        <f aca="false">Q109*H109</f>
        <v>0</v>
      </c>
      <c r="S109" s="207" t="n">
        <v>0</v>
      </c>
      <c r="T109" s="208" t="n">
        <f aca="false">S109*H109</f>
        <v>0</v>
      </c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R109" s="209" t="s">
        <v>149</v>
      </c>
      <c r="AT109" s="209" t="s">
        <v>177</v>
      </c>
      <c r="AU109" s="209" t="s">
        <v>85</v>
      </c>
      <c r="AY109" s="3" t="s">
        <v>175</v>
      </c>
      <c r="BE109" s="210" t="n">
        <f aca="false">IF(N109="základní",J109,0)</f>
        <v>0</v>
      </c>
      <c r="BF109" s="210" t="n">
        <f aca="false">IF(N109="snížená",J109,0)</f>
        <v>0</v>
      </c>
      <c r="BG109" s="210" t="n">
        <f aca="false">IF(N109="zákl. přenesená",J109,0)</f>
        <v>0</v>
      </c>
      <c r="BH109" s="210" t="n">
        <f aca="false">IF(N109="sníž. přenesená",J109,0)</f>
        <v>0</v>
      </c>
      <c r="BI109" s="210" t="n">
        <f aca="false">IF(N109="nulová",J109,0)</f>
        <v>0</v>
      </c>
      <c r="BJ109" s="3" t="s">
        <v>83</v>
      </c>
      <c r="BK109" s="210" t="n">
        <f aca="false">ROUND(I109*H109,2)</f>
        <v>0</v>
      </c>
      <c r="BL109" s="3" t="s">
        <v>149</v>
      </c>
      <c r="BM109" s="209" t="s">
        <v>214</v>
      </c>
    </row>
    <row r="110" s="31" customFormat="true" ht="12.8" hidden="false" customHeight="false" outlineLevel="0" collapsed="false">
      <c r="A110" s="24"/>
      <c r="B110" s="25"/>
      <c r="C110" s="26"/>
      <c r="D110" s="211" t="s">
        <v>182</v>
      </c>
      <c r="E110" s="26"/>
      <c r="F110" s="212" t="s">
        <v>215</v>
      </c>
      <c r="G110" s="26"/>
      <c r="H110" s="26"/>
      <c r="I110" s="213"/>
      <c r="J110" s="26"/>
      <c r="K110" s="26"/>
      <c r="L110" s="30"/>
      <c r="M110" s="214"/>
      <c r="N110" s="215"/>
      <c r="O110" s="67"/>
      <c r="P110" s="67"/>
      <c r="Q110" s="67"/>
      <c r="R110" s="67"/>
      <c r="S110" s="67"/>
      <c r="T110" s="68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T110" s="3" t="s">
        <v>182</v>
      </c>
      <c r="AU110" s="3" t="s">
        <v>85</v>
      </c>
    </row>
    <row r="111" s="31" customFormat="true" ht="12.8" hidden="false" customHeight="false" outlineLevel="0" collapsed="false">
      <c r="A111" s="24"/>
      <c r="B111" s="25"/>
      <c r="C111" s="26"/>
      <c r="D111" s="216" t="s">
        <v>184</v>
      </c>
      <c r="E111" s="26"/>
      <c r="F111" s="217" t="s">
        <v>216</v>
      </c>
      <c r="G111" s="26"/>
      <c r="H111" s="26"/>
      <c r="I111" s="213"/>
      <c r="J111" s="26"/>
      <c r="K111" s="26"/>
      <c r="L111" s="30"/>
      <c r="M111" s="214"/>
      <c r="N111" s="215"/>
      <c r="O111" s="67"/>
      <c r="P111" s="67"/>
      <c r="Q111" s="67"/>
      <c r="R111" s="67"/>
      <c r="S111" s="67"/>
      <c r="T111" s="68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T111" s="3" t="s">
        <v>184</v>
      </c>
      <c r="AU111" s="3" t="s">
        <v>85</v>
      </c>
    </row>
    <row r="112" s="218" customFormat="true" ht="12.8" hidden="false" customHeight="false" outlineLevel="0" collapsed="false">
      <c r="B112" s="219"/>
      <c r="C112" s="220"/>
      <c r="D112" s="211" t="s">
        <v>186</v>
      </c>
      <c r="E112" s="221"/>
      <c r="F112" s="222" t="s">
        <v>143</v>
      </c>
      <c r="G112" s="220"/>
      <c r="H112" s="223" t="n">
        <v>2</v>
      </c>
      <c r="I112" s="224"/>
      <c r="J112" s="220"/>
      <c r="K112" s="220"/>
      <c r="L112" s="225"/>
      <c r="M112" s="226"/>
      <c r="N112" s="227"/>
      <c r="O112" s="227"/>
      <c r="P112" s="227"/>
      <c r="Q112" s="227"/>
      <c r="R112" s="227"/>
      <c r="S112" s="227"/>
      <c r="T112" s="228"/>
      <c r="AT112" s="229" t="s">
        <v>186</v>
      </c>
      <c r="AU112" s="229" t="s">
        <v>85</v>
      </c>
      <c r="AV112" s="218" t="s">
        <v>85</v>
      </c>
      <c r="AW112" s="218" t="s">
        <v>36</v>
      </c>
      <c r="AX112" s="218" t="s">
        <v>83</v>
      </c>
      <c r="AY112" s="229" t="s">
        <v>175</v>
      </c>
    </row>
    <row r="113" s="31" customFormat="true" ht="16.5" hidden="false" customHeight="true" outlineLevel="0" collapsed="false">
      <c r="A113" s="24"/>
      <c r="B113" s="25"/>
      <c r="C113" s="198" t="s">
        <v>217</v>
      </c>
      <c r="D113" s="198" t="s">
        <v>177</v>
      </c>
      <c r="E113" s="199" t="s">
        <v>218</v>
      </c>
      <c r="F113" s="200" t="s">
        <v>219</v>
      </c>
      <c r="G113" s="201" t="s">
        <v>129</v>
      </c>
      <c r="H113" s="202" t="n">
        <v>32</v>
      </c>
      <c r="I113" s="203"/>
      <c r="J113" s="204" t="n">
        <f aca="false">ROUND(I113*H113,2)</f>
        <v>0</v>
      </c>
      <c r="K113" s="200" t="s">
        <v>180</v>
      </c>
      <c r="L113" s="30"/>
      <c r="M113" s="205"/>
      <c r="N113" s="206" t="s">
        <v>46</v>
      </c>
      <c r="O113" s="67"/>
      <c r="P113" s="207" t="n">
        <f aca="false">O113*H113</f>
        <v>0</v>
      </c>
      <c r="Q113" s="207" t="n">
        <v>0</v>
      </c>
      <c r="R113" s="207" t="n">
        <f aca="false">Q113*H113</f>
        <v>0</v>
      </c>
      <c r="S113" s="207" t="n">
        <v>0</v>
      </c>
      <c r="T113" s="208" t="n">
        <f aca="false">S113*H113</f>
        <v>0</v>
      </c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R113" s="209" t="s">
        <v>149</v>
      </c>
      <c r="AT113" s="209" t="s">
        <v>177</v>
      </c>
      <c r="AU113" s="209" t="s">
        <v>85</v>
      </c>
      <c r="AY113" s="3" t="s">
        <v>175</v>
      </c>
      <c r="BE113" s="210" t="n">
        <f aca="false">IF(N113="základní",J113,0)</f>
        <v>0</v>
      </c>
      <c r="BF113" s="210" t="n">
        <f aca="false">IF(N113="snížená",J113,0)</f>
        <v>0</v>
      </c>
      <c r="BG113" s="210" t="n">
        <f aca="false">IF(N113="zákl. přenesená",J113,0)</f>
        <v>0</v>
      </c>
      <c r="BH113" s="210" t="n">
        <f aca="false">IF(N113="sníž. přenesená",J113,0)</f>
        <v>0</v>
      </c>
      <c r="BI113" s="210" t="n">
        <f aca="false">IF(N113="nulová",J113,0)</f>
        <v>0</v>
      </c>
      <c r="BJ113" s="3" t="s">
        <v>83</v>
      </c>
      <c r="BK113" s="210" t="n">
        <f aca="false">ROUND(I113*H113,2)</f>
        <v>0</v>
      </c>
      <c r="BL113" s="3" t="s">
        <v>149</v>
      </c>
      <c r="BM113" s="209" t="s">
        <v>220</v>
      </c>
    </row>
    <row r="114" s="31" customFormat="true" ht="12.8" hidden="false" customHeight="false" outlineLevel="0" collapsed="false">
      <c r="A114" s="24"/>
      <c r="B114" s="25"/>
      <c r="C114" s="26"/>
      <c r="D114" s="211" t="s">
        <v>182</v>
      </c>
      <c r="E114" s="26"/>
      <c r="F114" s="212" t="s">
        <v>221</v>
      </c>
      <c r="G114" s="26"/>
      <c r="H114" s="26"/>
      <c r="I114" s="213"/>
      <c r="J114" s="26"/>
      <c r="K114" s="26"/>
      <c r="L114" s="30"/>
      <c r="M114" s="214"/>
      <c r="N114" s="215"/>
      <c r="O114" s="67"/>
      <c r="P114" s="67"/>
      <c r="Q114" s="67"/>
      <c r="R114" s="67"/>
      <c r="S114" s="67"/>
      <c r="T114" s="68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T114" s="3" t="s">
        <v>182</v>
      </c>
      <c r="AU114" s="3" t="s">
        <v>85</v>
      </c>
    </row>
    <row r="115" s="31" customFormat="true" ht="12.8" hidden="false" customHeight="false" outlineLevel="0" collapsed="false">
      <c r="A115" s="24"/>
      <c r="B115" s="25"/>
      <c r="C115" s="26"/>
      <c r="D115" s="216" t="s">
        <v>184</v>
      </c>
      <c r="E115" s="26"/>
      <c r="F115" s="217" t="s">
        <v>222</v>
      </c>
      <c r="G115" s="26"/>
      <c r="H115" s="26"/>
      <c r="I115" s="213"/>
      <c r="J115" s="26"/>
      <c r="K115" s="26"/>
      <c r="L115" s="30"/>
      <c r="M115" s="214"/>
      <c r="N115" s="215"/>
      <c r="O115" s="67"/>
      <c r="P115" s="67"/>
      <c r="Q115" s="67"/>
      <c r="R115" s="67"/>
      <c r="S115" s="67"/>
      <c r="T115" s="68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T115" s="3" t="s">
        <v>184</v>
      </c>
      <c r="AU115" s="3" t="s">
        <v>85</v>
      </c>
    </row>
    <row r="116" s="218" customFormat="true" ht="12.8" hidden="false" customHeight="false" outlineLevel="0" collapsed="false">
      <c r="B116" s="219"/>
      <c r="C116" s="220"/>
      <c r="D116" s="211" t="s">
        <v>186</v>
      </c>
      <c r="E116" s="221"/>
      <c r="F116" s="222" t="s">
        <v>132</v>
      </c>
      <c r="G116" s="220"/>
      <c r="H116" s="223" t="n">
        <v>32</v>
      </c>
      <c r="I116" s="224"/>
      <c r="J116" s="220"/>
      <c r="K116" s="220"/>
      <c r="L116" s="225"/>
      <c r="M116" s="226"/>
      <c r="N116" s="227"/>
      <c r="O116" s="227"/>
      <c r="P116" s="227"/>
      <c r="Q116" s="227"/>
      <c r="R116" s="227"/>
      <c r="S116" s="227"/>
      <c r="T116" s="228"/>
      <c r="AT116" s="229" t="s">
        <v>186</v>
      </c>
      <c r="AU116" s="229" t="s">
        <v>85</v>
      </c>
      <c r="AV116" s="218" t="s">
        <v>85</v>
      </c>
      <c r="AW116" s="218" t="s">
        <v>36</v>
      </c>
      <c r="AX116" s="218" t="s">
        <v>83</v>
      </c>
      <c r="AY116" s="229" t="s">
        <v>175</v>
      </c>
    </row>
    <row r="117" s="31" customFormat="true" ht="16.5" hidden="false" customHeight="true" outlineLevel="0" collapsed="false">
      <c r="A117" s="24"/>
      <c r="B117" s="25"/>
      <c r="C117" s="198" t="s">
        <v>223</v>
      </c>
      <c r="D117" s="198" t="s">
        <v>177</v>
      </c>
      <c r="E117" s="199" t="s">
        <v>224</v>
      </c>
      <c r="F117" s="200" t="s">
        <v>225</v>
      </c>
      <c r="G117" s="201" t="s">
        <v>138</v>
      </c>
      <c r="H117" s="202" t="n">
        <v>9</v>
      </c>
      <c r="I117" s="203"/>
      <c r="J117" s="204" t="n">
        <f aca="false">ROUND(I117*H117,2)</f>
        <v>0</v>
      </c>
      <c r="K117" s="200" t="s">
        <v>180</v>
      </c>
      <c r="L117" s="30"/>
      <c r="M117" s="205"/>
      <c r="N117" s="206" t="s">
        <v>46</v>
      </c>
      <c r="O117" s="67"/>
      <c r="P117" s="207" t="n">
        <f aca="false">O117*H117</f>
        <v>0</v>
      </c>
      <c r="Q117" s="207" t="n">
        <v>0</v>
      </c>
      <c r="R117" s="207" t="n">
        <f aca="false">Q117*H117</f>
        <v>0</v>
      </c>
      <c r="S117" s="207" t="n">
        <v>0</v>
      </c>
      <c r="T117" s="208" t="n">
        <f aca="false">S117*H117</f>
        <v>0</v>
      </c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R117" s="209" t="s">
        <v>149</v>
      </c>
      <c r="AT117" s="209" t="s">
        <v>177</v>
      </c>
      <c r="AU117" s="209" t="s">
        <v>85</v>
      </c>
      <c r="AY117" s="3" t="s">
        <v>175</v>
      </c>
      <c r="BE117" s="210" t="n">
        <f aca="false">IF(N117="základní",J117,0)</f>
        <v>0</v>
      </c>
      <c r="BF117" s="210" t="n">
        <f aca="false">IF(N117="snížená",J117,0)</f>
        <v>0</v>
      </c>
      <c r="BG117" s="210" t="n">
        <f aca="false">IF(N117="zákl. přenesená",J117,0)</f>
        <v>0</v>
      </c>
      <c r="BH117" s="210" t="n">
        <f aca="false">IF(N117="sníž. přenesená",J117,0)</f>
        <v>0</v>
      </c>
      <c r="BI117" s="210" t="n">
        <f aca="false">IF(N117="nulová",J117,0)</f>
        <v>0</v>
      </c>
      <c r="BJ117" s="3" t="s">
        <v>83</v>
      </c>
      <c r="BK117" s="210" t="n">
        <f aca="false">ROUND(I117*H117,2)</f>
        <v>0</v>
      </c>
      <c r="BL117" s="3" t="s">
        <v>149</v>
      </c>
      <c r="BM117" s="209" t="s">
        <v>226</v>
      </c>
    </row>
    <row r="118" s="31" customFormat="true" ht="12.8" hidden="false" customHeight="false" outlineLevel="0" collapsed="false">
      <c r="A118" s="24"/>
      <c r="B118" s="25"/>
      <c r="C118" s="26"/>
      <c r="D118" s="211" t="s">
        <v>182</v>
      </c>
      <c r="E118" s="26"/>
      <c r="F118" s="212" t="s">
        <v>227</v>
      </c>
      <c r="G118" s="26"/>
      <c r="H118" s="26"/>
      <c r="I118" s="213"/>
      <c r="J118" s="26"/>
      <c r="K118" s="26"/>
      <c r="L118" s="30"/>
      <c r="M118" s="214"/>
      <c r="N118" s="215"/>
      <c r="O118" s="67"/>
      <c r="P118" s="67"/>
      <c r="Q118" s="67"/>
      <c r="R118" s="67"/>
      <c r="S118" s="67"/>
      <c r="T118" s="68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T118" s="3" t="s">
        <v>182</v>
      </c>
      <c r="AU118" s="3" t="s">
        <v>85</v>
      </c>
    </row>
    <row r="119" s="31" customFormat="true" ht="12.8" hidden="false" customHeight="false" outlineLevel="0" collapsed="false">
      <c r="A119" s="24"/>
      <c r="B119" s="25"/>
      <c r="C119" s="26"/>
      <c r="D119" s="216" t="s">
        <v>184</v>
      </c>
      <c r="E119" s="26"/>
      <c r="F119" s="217" t="s">
        <v>228</v>
      </c>
      <c r="G119" s="26"/>
      <c r="H119" s="26"/>
      <c r="I119" s="213"/>
      <c r="J119" s="26"/>
      <c r="K119" s="26"/>
      <c r="L119" s="30"/>
      <c r="M119" s="214"/>
      <c r="N119" s="215"/>
      <c r="O119" s="67"/>
      <c r="P119" s="67"/>
      <c r="Q119" s="67"/>
      <c r="R119" s="67"/>
      <c r="S119" s="67"/>
      <c r="T119" s="68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T119" s="3" t="s">
        <v>184</v>
      </c>
      <c r="AU119" s="3" t="s">
        <v>85</v>
      </c>
    </row>
    <row r="120" s="218" customFormat="true" ht="12.8" hidden="false" customHeight="false" outlineLevel="0" collapsed="false">
      <c r="B120" s="219"/>
      <c r="C120" s="220"/>
      <c r="D120" s="211" t="s">
        <v>186</v>
      </c>
      <c r="E120" s="221" t="s">
        <v>145</v>
      </c>
      <c r="F120" s="222" t="s">
        <v>193</v>
      </c>
      <c r="G120" s="220"/>
      <c r="H120" s="223" t="n">
        <v>9</v>
      </c>
      <c r="I120" s="224"/>
      <c r="J120" s="220"/>
      <c r="K120" s="220"/>
      <c r="L120" s="225"/>
      <c r="M120" s="226"/>
      <c r="N120" s="227"/>
      <c r="O120" s="227"/>
      <c r="P120" s="227"/>
      <c r="Q120" s="227"/>
      <c r="R120" s="227"/>
      <c r="S120" s="227"/>
      <c r="T120" s="228"/>
      <c r="AT120" s="229" t="s">
        <v>186</v>
      </c>
      <c r="AU120" s="229" t="s">
        <v>85</v>
      </c>
      <c r="AV120" s="218" t="s">
        <v>85</v>
      </c>
      <c r="AW120" s="218" t="s">
        <v>36</v>
      </c>
      <c r="AX120" s="218" t="s">
        <v>83</v>
      </c>
      <c r="AY120" s="229" t="s">
        <v>175</v>
      </c>
    </row>
    <row r="121" s="31" customFormat="true" ht="16.5" hidden="false" customHeight="true" outlineLevel="0" collapsed="false">
      <c r="A121" s="24"/>
      <c r="B121" s="25"/>
      <c r="C121" s="198" t="s">
        <v>139</v>
      </c>
      <c r="D121" s="198" t="s">
        <v>177</v>
      </c>
      <c r="E121" s="199" t="s">
        <v>229</v>
      </c>
      <c r="F121" s="200" t="s">
        <v>230</v>
      </c>
      <c r="G121" s="201" t="s">
        <v>138</v>
      </c>
      <c r="H121" s="202" t="n">
        <v>4</v>
      </c>
      <c r="I121" s="203"/>
      <c r="J121" s="204" t="n">
        <f aca="false">ROUND(I121*H121,2)</f>
        <v>0</v>
      </c>
      <c r="K121" s="200" t="s">
        <v>180</v>
      </c>
      <c r="L121" s="30"/>
      <c r="M121" s="205"/>
      <c r="N121" s="206" t="s">
        <v>46</v>
      </c>
      <c r="O121" s="67"/>
      <c r="P121" s="207" t="n">
        <f aca="false">O121*H121</f>
        <v>0</v>
      </c>
      <c r="Q121" s="207" t="n">
        <v>0</v>
      </c>
      <c r="R121" s="207" t="n">
        <f aca="false">Q121*H121</f>
        <v>0</v>
      </c>
      <c r="S121" s="207" t="n">
        <v>0</v>
      </c>
      <c r="T121" s="208" t="n">
        <f aca="false">S121*H121</f>
        <v>0</v>
      </c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R121" s="209" t="s">
        <v>149</v>
      </c>
      <c r="AT121" s="209" t="s">
        <v>177</v>
      </c>
      <c r="AU121" s="209" t="s">
        <v>85</v>
      </c>
      <c r="AY121" s="3" t="s">
        <v>175</v>
      </c>
      <c r="BE121" s="210" t="n">
        <f aca="false">IF(N121="základní",J121,0)</f>
        <v>0</v>
      </c>
      <c r="BF121" s="210" t="n">
        <f aca="false">IF(N121="snížená",J121,0)</f>
        <v>0</v>
      </c>
      <c r="BG121" s="210" t="n">
        <f aca="false">IF(N121="zákl. přenesená",J121,0)</f>
        <v>0</v>
      </c>
      <c r="BH121" s="210" t="n">
        <f aca="false">IF(N121="sníž. přenesená",J121,0)</f>
        <v>0</v>
      </c>
      <c r="BI121" s="210" t="n">
        <f aca="false">IF(N121="nulová",J121,0)</f>
        <v>0</v>
      </c>
      <c r="BJ121" s="3" t="s">
        <v>83</v>
      </c>
      <c r="BK121" s="210" t="n">
        <f aca="false">ROUND(I121*H121,2)</f>
        <v>0</v>
      </c>
      <c r="BL121" s="3" t="s">
        <v>149</v>
      </c>
      <c r="BM121" s="209" t="s">
        <v>231</v>
      </c>
    </row>
    <row r="122" s="31" customFormat="true" ht="12.8" hidden="false" customHeight="false" outlineLevel="0" collapsed="false">
      <c r="A122" s="24"/>
      <c r="B122" s="25"/>
      <c r="C122" s="26"/>
      <c r="D122" s="211" t="s">
        <v>182</v>
      </c>
      <c r="E122" s="26"/>
      <c r="F122" s="212" t="s">
        <v>232</v>
      </c>
      <c r="G122" s="26"/>
      <c r="H122" s="26"/>
      <c r="I122" s="213"/>
      <c r="J122" s="26"/>
      <c r="K122" s="26"/>
      <c r="L122" s="30"/>
      <c r="M122" s="214"/>
      <c r="N122" s="215"/>
      <c r="O122" s="67"/>
      <c r="P122" s="67"/>
      <c r="Q122" s="67"/>
      <c r="R122" s="67"/>
      <c r="S122" s="67"/>
      <c r="T122" s="68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T122" s="3" t="s">
        <v>182</v>
      </c>
      <c r="AU122" s="3" t="s">
        <v>85</v>
      </c>
    </row>
    <row r="123" s="31" customFormat="true" ht="12.8" hidden="false" customHeight="false" outlineLevel="0" collapsed="false">
      <c r="A123" s="24"/>
      <c r="B123" s="25"/>
      <c r="C123" s="26"/>
      <c r="D123" s="216" t="s">
        <v>184</v>
      </c>
      <c r="E123" s="26"/>
      <c r="F123" s="217" t="s">
        <v>233</v>
      </c>
      <c r="G123" s="26"/>
      <c r="H123" s="26"/>
      <c r="I123" s="213"/>
      <c r="J123" s="26"/>
      <c r="K123" s="26"/>
      <c r="L123" s="30"/>
      <c r="M123" s="214"/>
      <c r="N123" s="215"/>
      <c r="O123" s="67"/>
      <c r="P123" s="67"/>
      <c r="Q123" s="67"/>
      <c r="R123" s="67"/>
      <c r="S123" s="67"/>
      <c r="T123" s="68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T123" s="3" t="s">
        <v>184</v>
      </c>
      <c r="AU123" s="3" t="s">
        <v>85</v>
      </c>
    </row>
    <row r="124" s="218" customFormat="true" ht="12.8" hidden="false" customHeight="false" outlineLevel="0" collapsed="false">
      <c r="B124" s="219"/>
      <c r="C124" s="220"/>
      <c r="D124" s="211" t="s">
        <v>186</v>
      </c>
      <c r="E124" s="221" t="s">
        <v>147</v>
      </c>
      <c r="F124" s="222" t="s">
        <v>234</v>
      </c>
      <c r="G124" s="220"/>
      <c r="H124" s="223" t="n">
        <v>4</v>
      </c>
      <c r="I124" s="224"/>
      <c r="J124" s="220"/>
      <c r="K124" s="220"/>
      <c r="L124" s="225"/>
      <c r="M124" s="226"/>
      <c r="N124" s="227"/>
      <c r="O124" s="227"/>
      <c r="P124" s="227"/>
      <c r="Q124" s="227"/>
      <c r="R124" s="227"/>
      <c r="S124" s="227"/>
      <c r="T124" s="228"/>
      <c r="AT124" s="229" t="s">
        <v>186</v>
      </c>
      <c r="AU124" s="229" t="s">
        <v>85</v>
      </c>
      <c r="AV124" s="218" t="s">
        <v>85</v>
      </c>
      <c r="AW124" s="218" t="s">
        <v>36</v>
      </c>
      <c r="AX124" s="218" t="s">
        <v>83</v>
      </c>
      <c r="AY124" s="229" t="s">
        <v>175</v>
      </c>
    </row>
    <row r="125" s="31" customFormat="true" ht="16.5" hidden="false" customHeight="true" outlineLevel="0" collapsed="false">
      <c r="A125" s="24"/>
      <c r="B125" s="25"/>
      <c r="C125" s="198" t="s">
        <v>235</v>
      </c>
      <c r="D125" s="198" t="s">
        <v>177</v>
      </c>
      <c r="E125" s="199" t="s">
        <v>236</v>
      </c>
      <c r="F125" s="200" t="s">
        <v>237</v>
      </c>
      <c r="G125" s="201" t="s">
        <v>112</v>
      </c>
      <c r="H125" s="202" t="n">
        <v>199.99</v>
      </c>
      <c r="I125" s="203"/>
      <c r="J125" s="204" t="n">
        <f aca="false">ROUND(I125*H125,2)</f>
        <v>0</v>
      </c>
      <c r="K125" s="200" t="s">
        <v>180</v>
      </c>
      <c r="L125" s="30"/>
      <c r="M125" s="205"/>
      <c r="N125" s="206" t="s">
        <v>46</v>
      </c>
      <c r="O125" s="67"/>
      <c r="P125" s="207" t="n">
        <f aca="false">O125*H125</f>
        <v>0</v>
      </c>
      <c r="Q125" s="207" t="n">
        <v>0</v>
      </c>
      <c r="R125" s="207" t="n">
        <f aca="false">Q125*H125</f>
        <v>0</v>
      </c>
      <c r="S125" s="207" t="n">
        <v>1.82</v>
      </c>
      <c r="T125" s="208" t="n">
        <f aca="false">S125*H125</f>
        <v>363.9818</v>
      </c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R125" s="209" t="s">
        <v>149</v>
      </c>
      <c r="AT125" s="209" t="s">
        <v>177</v>
      </c>
      <c r="AU125" s="209" t="s">
        <v>85</v>
      </c>
      <c r="AY125" s="3" t="s">
        <v>175</v>
      </c>
      <c r="BE125" s="210" t="n">
        <f aca="false">IF(N125="základní",J125,0)</f>
        <v>0</v>
      </c>
      <c r="BF125" s="210" t="n">
        <f aca="false">IF(N125="snížená",J125,0)</f>
        <v>0</v>
      </c>
      <c r="BG125" s="210" t="n">
        <f aca="false">IF(N125="zákl. přenesená",J125,0)</f>
        <v>0</v>
      </c>
      <c r="BH125" s="210" t="n">
        <f aca="false">IF(N125="sníž. přenesená",J125,0)</f>
        <v>0</v>
      </c>
      <c r="BI125" s="210" t="n">
        <f aca="false">IF(N125="nulová",J125,0)</f>
        <v>0</v>
      </c>
      <c r="BJ125" s="3" t="s">
        <v>83</v>
      </c>
      <c r="BK125" s="210" t="n">
        <f aca="false">ROUND(I125*H125,2)</f>
        <v>0</v>
      </c>
      <c r="BL125" s="3" t="s">
        <v>149</v>
      </c>
      <c r="BM125" s="209" t="s">
        <v>238</v>
      </c>
    </row>
    <row r="126" s="31" customFormat="true" ht="12.8" hidden="false" customHeight="false" outlineLevel="0" collapsed="false">
      <c r="A126" s="24"/>
      <c r="B126" s="25"/>
      <c r="C126" s="26"/>
      <c r="D126" s="211" t="s">
        <v>182</v>
      </c>
      <c r="E126" s="26"/>
      <c r="F126" s="212" t="s">
        <v>239</v>
      </c>
      <c r="G126" s="26"/>
      <c r="H126" s="26"/>
      <c r="I126" s="213"/>
      <c r="J126" s="26"/>
      <c r="K126" s="26"/>
      <c r="L126" s="30"/>
      <c r="M126" s="214"/>
      <c r="N126" s="215"/>
      <c r="O126" s="67"/>
      <c r="P126" s="67"/>
      <c r="Q126" s="67"/>
      <c r="R126" s="67"/>
      <c r="S126" s="67"/>
      <c r="T126" s="68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T126" s="3" t="s">
        <v>182</v>
      </c>
      <c r="AU126" s="3" t="s">
        <v>85</v>
      </c>
    </row>
    <row r="127" s="31" customFormat="true" ht="12.8" hidden="false" customHeight="false" outlineLevel="0" collapsed="false">
      <c r="A127" s="24"/>
      <c r="B127" s="25"/>
      <c r="C127" s="26"/>
      <c r="D127" s="216" t="s">
        <v>184</v>
      </c>
      <c r="E127" s="26"/>
      <c r="F127" s="217" t="s">
        <v>240</v>
      </c>
      <c r="G127" s="26"/>
      <c r="H127" s="26"/>
      <c r="I127" s="213"/>
      <c r="J127" s="26"/>
      <c r="K127" s="26"/>
      <c r="L127" s="30"/>
      <c r="M127" s="214"/>
      <c r="N127" s="215"/>
      <c r="O127" s="67"/>
      <c r="P127" s="67"/>
      <c r="Q127" s="67"/>
      <c r="R127" s="67"/>
      <c r="S127" s="67"/>
      <c r="T127" s="68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T127" s="3" t="s">
        <v>184</v>
      </c>
      <c r="AU127" s="3" t="s">
        <v>85</v>
      </c>
    </row>
    <row r="128" s="242" customFormat="true" ht="12.8" hidden="false" customHeight="false" outlineLevel="0" collapsed="false">
      <c r="B128" s="243"/>
      <c r="C128" s="244"/>
      <c r="D128" s="211" t="s">
        <v>186</v>
      </c>
      <c r="E128" s="245"/>
      <c r="F128" s="246" t="s">
        <v>241</v>
      </c>
      <c r="G128" s="244"/>
      <c r="H128" s="245"/>
      <c r="I128" s="247"/>
      <c r="J128" s="244"/>
      <c r="K128" s="244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186</v>
      </c>
      <c r="AU128" s="252" t="s">
        <v>85</v>
      </c>
      <c r="AV128" s="242" t="s">
        <v>83</v>
      </c>
      <c r="AW128" s="242" t="s">
        <v>36</v>
      </c>
      <c r="AX128" s="242" t="s">
        <v>75</v>
      </c>
      <c r="AY128" s="252" t="s">
        <v>175</v>
      </c>
    </row>
    <row r="129" s="242" customFormat="true" ht="12.8" hidden="false" customHeight="false" outlineLevel="0" collapsed="false">
      <c r="B129" s="243"/>
      <c r="C129" s="244"/>
      <c r="D129" s="211" t="s">
        <v>186</v>
      </c>
      <c r="E129" s="245"/>
      <c r="F129" s="246" t="s">
        <v>242</v>
      </c>
      <c r="G129" s="244"/>
      <c r="H129" s="245"/>
      <c r="I129" s="247"/>
      <c r="J129" s="244"/>
      <c r="K129" s="244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186</v>
      </c>
      <c r="AU129" s="252" t="s">
        <v>85</v>
      </c>
      <c r="AV129" s="242" t="s">
        <v>83</v>
      </c>
      <c r="AW129" s="242" t="s">
        <v>36</v>
      </c>
      <c r="AX129" s="242" t="s">
        <v>75</v>
      </c>
      <c r="AY129" s="252" t="s">
        <v>175</v>
      </c>
    </row>
    <row r="130" s="242" customFormat="true" ht="12.8" hidden="false" customHeight="false" outlineLevel="0" collapsed="false">
      <c r="B130" s="243"/>
      <c r="C130" s="244"/>
      <c r="D130" s="211" t="s">
        <v>186</v>
      </c>
      <c r="E130" s="245"/>
      <c r="F130" s="246" t="s">
        <v>243</v>
      </c>
      <c r="G130" s="244"/>
      <c r="H130" s="245"/>
      <c r="I130" s="247"/>
      <c r="J130" s="244"/>
      <c r="K130" s="244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186</v>
      </c>
      <c r="AU130" s="252" t="s">
        <v>85</v>
      </c>
      <c r="AV130" s="242" t="s">
        <v>83</v>
      </c>
      <c r="AW130" s="242" t="s">
        <v>36</v>
      </c>
      <c r="AX130" s="242" t="s">
        <v>75</v>
      </c>
      <c r="AY130" s="252" t="s">
        <v>175</v>
      </c>
    </row>
    <row r="131" s="218" customFormat="true" ht="12.8" hidden="false" customHeight="false" outlineLevel="0" collapsed="false">
      <c r="B131" s="219"/>
      <c r="C131" s="220"/>
      <c r="D131" s="211" t="s">
        <v>186</v>
      </c>
      <c r="E131" s="221"/>
      <c r="F131" s="222" t="s">
        <v>244</v>
      </c>
      <c r="G131" s="220"/>
      <c r="H131" s="223" t="n">
        <v>5</v>
      </c>
      <c r="I131" s="224"/>
      <c r="J131" s="220"/>
      <c r="K131" s="220"/>
      <c r="L131" s="225"/>
      <c r="M131" s="226"/>
      <c r="N131" s="227"/>
      <c r="O131" s="227"/>
      <c r="P131" s="227"/>
      <c r="Q131" s="227"/>
      <c r="R131" s="227"/>
      <c r="S131" s="227"/>
      <c r="T131" s="228"/>
      <c r="AT131" s="229" t="s">
        <v>186</v>
      </c>
      <c r="AU131" s="229" t="s">
        <v>85</v>
      </c>
      <c r="AV131" s="218" t="s">
        <v>85</v>
      </c>
      <c r="AW131" s="218" t="s">
        <v>36</v>
      </c>
      <c r="AX131" s="218" t="s">
        <v>75</v>
      </c>
      <c r="AY131" s="229" t="s">
        <v>175</v>
      </c>
    </row>
    <row r="132" s="218" customFormat="true" ht="12.8" hidden="false" customHeight="false" outlineLevel="0" collapsed="false">
      <c r="B132" s="219"/>
      <c r="C132" s="220"/>
      <c r="D132" s="211" t="s">
        <v>186</v>
      </c>
      <c r="E132" s="221"/>
      <c r="F132" s="222" t="s">
        <v>245</v>
      </c>
      <c r="G132" s="220"/>
      <c r="H132" s="223" t="n">
        <v>84.35</v>
      </c>
      <c r="I132" s="224"/>
      <c r="J132" s="220"/>
      <c r="K132" s="220"/>
      <c r="L132" s="225"/>
      <c r="M132" s="226"/>
      <c r="N132" s="227"/>
      <c r="O132" s="227"/>
      <c r="P132" s="227"/>
      <c r="Q132" s="227"/>
      <c r="R132" s="227"/>
      <c r="S132" s="227"/>
      <c r="T132" s="228"/>
      <c r="AT132" s="229" t="s">
        <v>186</v>
      </c>
      <c r="AU132" s="229" t="s">
        <v>85</v>
      </c>
      <c r="AV132" s="218" t="s">
        <v>85</v>
      </c>
      <c r="AW132" s="218" t="s">
        <v>36</v>
      </c>
      <c r="AX132" s="218" t="s">
        <v>75</v>
      </c>
      <c r="AY132" s="229" t="s">
        <v>175</v>
      </c>
    </row>
    <row r="133" s="242" customFormat="true" ht="12.8" hidden="false" customHeight="false" outlineLevel="0" collapsed="false">
      <c r="B133" s="243"/>
      <c r="C133" s="244"/>
      <c r="D133" s="211" t="s">
        <v>186</v>
      </c>
      <c r="E133" s="245"/>
      <c r="F133" s="246" t="s">
        <v>246</v>
      </c>
      <c r="G133" s="244"/>
      <c r="H133" s="245"/>
      <c r="I133" s="247"/>
      <c r="J133" s="244"/>
      <c r="K133" s="244"/>
      <c r="L133" s="248"/>
      <c r="M133" s="249"/>
      <c r="N133" s="250"/>
      <c r="O133" s="250"/>
      <c r="P133" s="250"/>
      <c r="Q133" s="250"/>
      <c r="R133" s="250"/>
      <c r="S133" s="250"/>
      <c r="T133" s="251"/>
      <c r="AT133" s="252" t="s">
        <v>186</v>
      </c>
      <c r="AU133" s="252" t="s">
        <v>85</v>
      </c>
      <c r="AV133" s="242" t="s">
        <v>83</v>
      </c>
      <c r="AW133" s="242" t="s">
        <v>36</v>
      </c>
      <c r="AX133" s="242" t="s">
        <v>75</v>
      </c>
      <c r="AY133" s="252" t="s">
        <v>175</v>
      </c>
    </row>
    <row r="134" s="218" customFormat="true" ht="12.8" hidden="false" customHeight="false" outlineLevel="0" collapsed="false">
      <c r="B134" s="219"/>
      <c r="C134" s="220"/>
      <c r="D134" s="211" t="s">
        <v>186</v>
      </c>
      <c r="E134" s="221"/>
      <c r="F134" s="222" t="s">
        <v>247</v>
      </c>
      <c r="G134" s="220"/>
      <c r="H134" s="223" t="n">
        <v>110.64</v>
      </c>
      <c r="I134" s="224"/>
      <c r="J134" s="220"/>
      <c r="K134" s="220"/>
      <c r="L134" s="225"/>
      <c r="M134" s="226"/>
      <c r="N134" s="227"/>
      <c r="O134" s="227"/>
      <c r="P134" s="227"/>
      <c r="Q134" s="227"/>
      <c r="R134" s="227"/>
      <c r="S134" s="227"/>
      <c r="T134" s="228"/>
      <c r="AT134" s="229" t="s">
        <v>186</v>
      </c>
      <c r="AU134" s="229" t="s">
        <v>85</v>
      </c>
      <c r="AV134" s="218" t="s">
        <v>85</v>
      </c>
      <c r="AW134" s="218" t="s">
        <v>36</v>
      </c>
      <c r="AX134" s="218" t="s">
        <v>75</v>
      </c>
      <c r="AY134" s="229" t="s">
        <v>175</v>
      </c>
    </row>
    <row r="135" s="230" customFormat="true" ht="12.8" hidden="false" customHeight="false" outlineLevel="0" collapsed="false">
      <c r="B135" s="231"/>
      <c r="C135" s="232"/>
      <c r="D135" s="211" t="s">
        <v>186</v>
      </c>
      <c r="E135" s="233" t="s">
        <v>110</v>
      </c>
      <c r="F135" s="234" t="s">
        <v>210</v>
      </c>
      <c r="G135" s="232"/>
      <c r="H135" s="235" t="n">
        <v>199.99</v>
      </c>
      <c r="I135" s="236"/>
      <c r="J135" s="232"/>
      <c r="K135" s="232"/>
      <c r="L135" s="237"/>
      <c r="M135" s="238"/>
      <c r="N135" s="239"/>
      <c r="O135" s="239"/>
      <c r="P135" s="239"/>
      <c r="Q135" s="239"/>
      <c r="R135" s="239"/>
      <c r="S135" s="239"/>
      <c r="T135" s="240"/>
      <c r="AT135" s="241" t="s">
        <v>186</v>
      </c>
      <c r="AU135" s="241" t="s">
        <v>85</v>
      </c>
      <c r="AV135" s="230" t="s">
        <v>149</v>
      </c>
      <c r="AW135" s="230" t="s">
        <v>36</v>
      </c>
      <c r="AX135" s="230" t="s">
        <v>83</v>
      </c>
      <c r="AY135" s="241" t="s">
        <v>175</v>
      </c>
    </row>
    <row r="136" s="31" customFormat="true" ht="16.5" hidden="false" customHeight="true" outlineLevel="0" collapsed="false">
      <c r="A136" s="24"/>
      <c r="B136" s="25"/>
      <c r="C136" s="198" t="s">
        <v>142</v>
      </c>
      <c r="D136" s="198" t="s">
        <v>177</v>
      </c>
      <c r="E136" s="199" t="s">
        <v>248</v>
      </c>
      <c r="F136" s="200" t="s">
        <v>249</v>
      </c>
      <c r="G136" s="201" t="s">
        <v>112</v>
      </c>
      <c r="H136" s="202" t="n">
        <v>199.99</v>
      </c>
      <c r="I136" s="203"/>
      <c r="J136" s="204" t="n">
        <f aca="false">ROUND(I136*H136,2)</f>
        <v>0</v>
      </c>
      <c r="K136" s="200" t="s">
        <v>180</v>
      </c>
      <c r="L136" s="30"/>
      <c r="M136" s="205"/>
      <c r="N136" s="206" t="s">
        <v>46</v>
      </c>
      <c r="O136" s="67"/>
      <c r="P136" s="207" t="n">
        <f aca="false">O136*H136</f>
        <v>0</v>
      </c>
      <c r="Q136" s="207" t="n">
        <v>0</v>
      </c>
      <c r="R136" s="207" t="n">
        <f aca="false">Q136*H136</f>
        <v>0</v>
      </c>
      <c r="S136" s="207" t="n">
        <v>0</v>
      </c>
      <c r="T136" s="208" t="n">
        <f aca="false">S136*H136</f>
        <v>0</v>
      </c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R136" s="209" t="s">
        <v>149</v>
      </c>
      <c r="AT136" s="209" t="s">
        <v>177</v>
      </c>
      <c r="AU136" s="209" t="s">
        <v>85</v>
      </c>
      <c r="AY136" s="3" t="s">
        <v>175</v>
      </c>
      <c r="BE136" s="210" t="n">
        <f aca="false">IF(N136="základní",J136,0)</f>
        <v>0</v>
      </c>
      <c r="BF136" s="210" t="n">
        <f aca="false">IF(N136="snížená",J136,0)</f>
        <v>0</v>
      </c>
      <c r="BG136" s="210" t="n">
        <f aca="false">IF(N136="zákl. přenesená",J136,0)</f>
        <v>0</v>
      </c>
      <c r="BH136" s="210" t="n">
        <f aca="false">IF(N136="sníž. přenesená",J136,0)</f>
        <v>0</v>
      </c>
      <c r="BI136" s="210" t="n">
        <f aca="false">IF(N136="nulová",J136,0)</f>
        <v>0</v>
      </c>
      <c r="BJ136" s="3" t="s">
        <v>83</v>
      </c>
      <c r="BK136" s="210" t="n">
        <f aca="false">ROUND(I136*H136,2)</f>
        <v>0</v>
      </c>
      <c r="BL136" s="3" t="s">
        <v>149</v>
      </c>
      <c r="BM136" s="209" t="s">
        <v>250</v>
      </c>
    </row>
    <row r="137" s="31" customFormat="true" ht="16.4" hidden="false" customHeight="false" outlineLevel="0" collapsed="false">
      <c r="A137" s="24"/>
      <c r="B137" s="25"/>
      <c r="C137" s="26"/>
      <c r="D137" s="211" t="s">
        <v>182</v>
      </c>
      <c r="E137" s="26"/>
      <c r="F137" s="212" t="s">
        <v>251</v>
      </c>
      <c r="G137" s="26"/>
      <c r="H137" s="26"/>
      <c r="I137" s="213"/>
      <c r="J137" s="26"/>
      <c r="K137" s="26"/>
      <c r="L137" s="30"/>
      <c r="M137" s="214"/>
      <c r="N137" s="215"/>
      <c r="O137" s="67"/>
      <c r="P137" s="67"/>
      <c r="Q137" s="67"/>
      <c r="R137" s="67"/>
      <c r="S137" s="67"/>
      <c r="T137" s="68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T137" s="3" t="s">
        <v>182</v>
      </c>
      <c r="AU137" s="3" t="s">
        <v>85</v>
      </c>
    </row>
    <row r="138" s="31" customFormat="true" ht="12.8" hidden="false" customHeight="false" outlineLevel="0" collapsed="false">
      <c r="A138" s="24"/>
      <c r="B138" s="25"/>
      <c r="C138" s="26"/>
      <c r="D138" s="216" t="s">
        <v>184</v>
      </c>
      <c r="E138" s="26"/>
      <c r="F138" s="217" t="s">
        <v>252</v>
      </c>
      <c r="G138" s="26"/>
      <c r="H138" s="26"/>
      <c r="I138" s="213"/>
      <c r="J138" s="26"/>
      <c r="K138" s="26"/>
      <c r="L138" s="30"/>
      <c r="M138" s="214"/>
      <c r="N138" s="215"/>
      <c r="O138" s="67"/>
      <c r="P138" s="67"/>
      <c r="Q138" s="67"/>
      <c r="R138" s="67"/>
      <c r="S138" s="67"/>
      <c r="T138" s="68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T138" s="3" t="s">
        <v>184</v>
      </c>
      <c r="AU138" s="3" t="s">
        <v>85</v>
      </c>
    </row>
    <row r="139" s="218" customFormat="true" ht="12.8" hidden="false" customHeight="false" outlineLevel="0" collapsed="false">
      <c r="B139" s="219"/>
      <c r="C139" s="220"/>
      <c r="D139" s="211" t="s">
        <v>186</v>
      </c>
      <c r="E139" s="221"/>
      <c r="F139" s="222" t="s">
        <v>110</v>
      </c>
      <c r="G139" s="220"/>
      <c r="H139" s="223" t="n">
        <v>199.99</v>
      </c>
      <c r="I139" s="224"/>
      <c r="J139" s="220"/>
      <c r="K139" s="220"/>
      <c r="L139" s="225"/>
      <c r="M139" s="226"/>
      <c r="N139" s="227"/>
      <c r="O139" s="227"/>
      <c r="P139" s="227"/>
      <c r="Q139" s="227"/>
      <c r="R139" s="227"/>
      <c r="S139" s="227"/>
      <c r="T139" s="228"/>
      <c r="AT139" s="229" t="s">
        <v>186</v>
      </c>
      <c r="AU139" s="229" t="s">
        <v>85</v>
      </c>
      <c r="AV139" s="218" t="s">
        <v>85</v>
      </c>
      <c r="AW139" s="218" t="s">
        <v>36</v>
      </c>
      <c r="AX139" s="218" t="s">
        <v>83</v>
      </c>
      <c r="AY139" s="229" t="s">
        <v>175</v>
      </c>
    </row>
    <row r="140" s="31" customFormat="true" ht="16.5" hidden="false" customHeight="true" outlineLevel="0" collapsed="false">
      <c r="A140" s="24"/>
      <c r="B140" s="25"/>
      <c r="C140" s="198" t="s">
        <v>8</v>
      </c>
      <c r="D140" s="198" t="s">
        <v>177</v>
      </c>
      <c r="E140" s="199" t="s">
        <v>253</v>
      </c>
      <c r="F140" s="200" t="s">
        <v>254</v>
      </c>
      <c r="G140" s="201" t="s">
        <v>129</v>
      </c>
      <c r="H140" s="202" t="n">
        <v>83</v>
      </c>
      <c r="I140" s="203"/>
      <c r="J140" s="204" t="n">
        <f aca="false">ROUND(I140*H140,2)</f>
        <v>0</v>
      </c>
      <c r="K140" s="200" t="s">
        <v>180</v>
      </c>
      <c r="L140" s="30"/>
      <c r="M140" s="205"/>
      <c r="N140" s="206" t="s">
        <v>46</v>
      </c>
      <c r="O140" s="67"/>
      <c r="P140" s="207" t="n">
        <f aca="false">O140*H140</f>
        <v>0</v>
      </c>
      <c r="Q140" s="207" t="n">
        <v>0</v>
      </c>
      <c r="R140" s="207" t="n">
        <f aca="false">Q140*H140</f>
        <v>0</v>
      </c>
      <c r="S140" s="207" t="n">
        <v>0</v>
      </c>
      <c r="T140" s="208" t="n">
        <f aca="false">S140*H140</f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R140" s="209" t="s">
        <v>149</v>
      </c>
      <c r="AT140" s="209" t="s">
        <v>177</v>
      </c>
      <c r="AU140" s="209" t="s">
        <v>85</v>
      </c>
      <c r="AY140" s="3" t="s">
        <v>175</v>
      </c>
      <c r="BE140" s="210" t="n">
        <f aca="false">IF(N140="základní",J140,0)</f>
        <v>0</v>
      </c>
      <c r="BF140" s="210" t="n">
        <f aca="false">IF(N140="snížená",J140,0)</f>
        <v>0</v>
      </c>
      <c r="BG140" s="210" t="n">
        <f aca="false">IF(N140="zákl. přenesená",J140,0)</f>
        <v>0</v>
      </c>
      <c r="BH140" s="210" t="n">
        <f aca="false">IF(N140="sníž. přenesená",J140,0)</f>
        <v>0</v>
      </c>
      <c r="BI140" s="210" t="n">
        <f aca="false">IF(N140="nulová",J140,0)</f>
        <v>0</v>
      </c>
      <c r="BJ140" s="3" t="s">
        <v>83</v>
      </c>
      <c r="BK140" s="210" t="n">
        <f aca="false">ROUND(I140*H140,2)</f>
        <v>0</v>
      </c>
      <c r="BL140" s="3" t="s">
        <v>149</v>
      </c>
      <c r="BM140" s="209" t="s">
        <v>255</v>
      </c>
    </row>
    <row r="141" s="31" customFormat="true" ht="12.8" hidden="false" customHeight="false" outlineLevel="0" collapsed="false">
      <c r="A141" s="24"/>
      <c r="B141" s="25"/>
      <c r="C141" s="26"/>
      <c r="D141" s="211" t="s">
        <v>182</v>
      </c>
      <c r="E141" s="26"/>
      <c r="F141" s="212" t="s">
        <v>256</v>
      </c>
      <c r="G141" s="26"/>
      <c r="H141" s="26"/>
      <c r="I141" s="213"/>
      <c r="J141" s="26"/>
      <c r="K141" s="26"/>
      <c r="L141" s="30"/>
      <c r="M141" s="214"/>
      <c r="N141" s="215"/>
      <c r="O141" s="67"/>
      <c r="P141" s="67"/>
      <c r="Q141" s="67"/>
      <c r="R141" s="67"/>
      <c r="S141" s="67"/>
      <c r="T141" s="68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T141" s="3" t="s">
        <v>182</v>
      </c>
      <c r="AU141" s="3" t="s">
        <v>85</v>
      </c>
    </row>
    <row r="142" s="31" customFormat="true" ht="12.8" hidden="false" customHeight="false" outlineLevel="0" collapsed="false">
      <c r="A142" s="24"/>
      <c r="B142" s="25"/>
      <c r="C142" s="26"/>
      <c r="D142" s="216" t="s">
        <v>184</v>
      </c>
      <c r="E142" s="26"/>
      <c r="F142" s="217" t="s">
        <v>257</v>
      </c>
      <c r="G142" s="26"/>
      <c r="H142" s="26"/>
      <c r="I142" s="213"/>
      <c r="J142" s="26"/>
      <c r="K142" s="26"/>
      <c r="L142" s="30"/>
      <c r="M142" s="214"/>
      <c r="N142" s="215"/>
      <c r="O142" s="67"/>
      <c r="P142" s="67"/>
      <c r="Q142" s="67"/>
      <c r="R142" s="67"/>
      <c r="S142" s="67"/>
      <c r="T142" s="68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T142" s="3" t="s">
        <v>184</v>
      </c>
      <c r="AU142" s="3" t="s">
        <v>85</v>
      </c>
    </row>
    <row r="143" s="242" customFormat="true" ht="12.8" hidden="false" customHeight="false" outlineLevel="0" collapsed="false">
      <c r="B143" s="243"/>
      <c r="C143" s="244"/>
      <c r="D143" s="211" t="s">
        <v>186</v>
      </c>
      <c r="E143" s="245"/>
      <c r="F143" s="246" t="s">
        <v>241</v>
      </c>
      <c r="G143" s="244"/>
      <c r="H143" s="245"/>
      <c r="I143" s="247"/>
      <c r="J143" s="244"/>
      <c r="K143" s="244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186</v>
      </c>
      <c r="AU143" s="252" t="s">
        <v>85</v>
      </c>
      <c r="AV143" s="242" t="s">
        <v>83</v>
      </c>
      <c r="AW143" s="242" t="s">
        <v>36</v>
      </c>
      <c r="AX143" s="242" t="s">
        <v>75</v>
      </c>
      <c r="AY143" s="252" t="s">
        <v>175</v>
      </c>
    </row>
    <row r="144" s="218" customFormat="true" ht="12.8" hidden="false" customHeight="false" outlineLevel="0" collapsed="false">
      <c r="B144" s="219"/>
      <c r="C144" s="220"/>
      <c r="D144" s="211" t="s">
        <v>186</v>
      </c>
      <c r="E144" s="221" t="s">
        <v>127</v>
      </c>
      <c r="F144" s="222" t="s">
        <v>258</v>
      </c>
      <c r="G144" s="220"/>
      <c r="H144" s="223" t="n">
        <v>83</v>
      </c>
      <c r="I144" s="224"/>
      <c r="J144" s="220"/>
      <c r="K144" s="220"/>
      <c r="L144" s="225"/>
      <c r="M144" s="226"/>
      <c r="N144" s="227"/>
      <c r="O144" s="227"/>
      <c r="P144" s="227"/>
      <c r="Q144" s="227"/>
      <c r="R144" s="227"/>
      <c r="S144" s="227"/>
      <c r="T144" s="228"/>
      <c r="AT144" s="229" t="s">
        <v>186</v>
      </c>
      <c r="AU144" s="229" t="s">
        <v>85</v>
      </c>
      <c r="AV144" s="218" t="s">
        <v>85</v>
      </c>
      <c r="AW144" s="218" t="s">
        <v>36</v>
      </c>
      <c r="AX144" s="218" t="s">
        <v>83</v>
      </c>
      <c r="AY144" s="229" t="s">
        <v>175</v>
      </c>
    </row>
    <row r="145" s="31" customFormat="true" ht="16.5" hidden="false" customHeight="true" outlineLevel="0" collapsed="false">
      <c r="A145" s="24"/>
      <c r="B145" s="25"/>
      <c r="C145" s="198" t="s">
        <v>259</v>
      </c>
      <c r="D145" s="198" t="s">
        <v>177</v>
      </c>
      <c r="E145" s="199" t="s">
        <v>260</v>
      </c>
      <c r="F145" s="200" t="s">
        <v>261</v>
      </c>
      <c r="G145" s="201" t="s">
        <v>112</v>
      </c>
      <c r="H145" s="202" t="n">
        <v>101.611</v>
      </c>
      <c r="I145" s="203"/>
      <c r="J145" s="204" t="n">
        <f aca="false">ROUND(I145*H145,2)</f>
        <v>0</v>
      </c>
      <c r="K145" s="200" t="s">
        <v>180</v>
      </c>
      <c r="L145" s="30"/>
      <c r="M145" s="205"/>
      <c r="N145" s="206" t="s">
        <v>46</v>
      </c>
      <c r="O145" s="67"/>
      <c r="P145" s="207" t="n">
        <f aca="false">O145*H145</f>
        <v>0</v>
      </c>
      <c r="Q145" s="207" t="n">
        <v>0</v>
      </c>
      <c r="R145" s="207" t="n">
        <f aca="false">Q145*H145</f>
        <v>0</v>
      </c>
      <c r="S145" s="207" t="n">
        <v>0</v>
      </c>
      <c r="T145" s="208" t="n">
        <f aca="false">S145*H145</f>
        <v>0</v>
      </c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R145" s="209" t="s">
        <v>149</v>
      </c>
      <c r="AT145" s="209" t="s">
        <v>177</v>
      </c>
      <c r="AU145" s="209" t="s">
        <v>85</v>
      </c>
      <c r="AY145" s="3" t="s">
        <v>175</v>
      </c>
      <c r="BE145" s="210" t="n">
        <f aca="false">IF(N145="základní",J145,0)</f>
        <v>0</v>
      </c>
      <c r="BF145" s="210" t="n">
        <f aca="false">IF(N145="snížená",J145,0)</f>
        <v>0</v>
      </c>
      <c r="BG145" s="210" t="n">
        <f aca="false">IF(N145="zákl. přenesená",J145,0)</f>
        <v>0</v>
      </c>
      <c r="BH145" s="210" t="n">
        <f aca="false">IF(N145="sníž. přenesená",J145,0)</f>
        <v>0</v>
      </c>
      <c r="BI145" s="210" t="n">
        <f aca="false">IF(N145="nulová",J145,0)</f>
        <v>0</v>
      </c>
      <c r="BJ145" s="3" t="s">
        <v>83</v>
      </c>
      <c r="BK145" s="210" t="n">
        <f aca="false">ROUND(I145*H145,2)</f>
        <v>0</v>
      </c>
      <c r="BL145" s="3" t="s">
        <v>149</v>
      </c>
      <c r="BM145" s="209" t="s">
        <v>262</v>
      </c>
    </row>
    <row r="146" s="31" customFormat="true" ht="12.8" hidden="false" customHeight="false" outlineLevel="0" collapsed="false">
      <c r="A146" s="24"/>
      <c r="B146" s="25"/>
      <c r="C146" s="26"/>
      <c r="D146" s="211" t="s">
        <v>182</v>
      </c>
      <c r="E146" s="26"/>
      <c r="F146" s="212" t="s">
        <v>263</v>
      </c>
      <c r="G146" s="26"/>
      <c r="H146" s="26"/>
      <c r="I146" s="213"/>
      <c r="J146" s="26"/>
      <c r="K146" s="26"/>
      <c r="L146" s="30"/>
      <c r="M146" s="214"/>
      <c r="N146" s="215"/>
      <c r="O146" s="67"/>
      <c r="P146" s="67"/>
      <c r="Q146" s="67"/>
      <c r="R146" s="67"/>
      <c r="S146" s="67"/>
      <c r="T146" s="68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T146" s="3" t="s">
        <v>182</v>
      </c>
      <c r="AU146" s="3" t="s">
        <v>85</v>
      </c>
    </row>
    <row r="147" s="31" customFormat="true" ht="12.8" hidden="false" customHeight="false" outlineLevel="0" collapsed="false">
      <c r="A147" s="24"/>
      <c r="B147" s="25"/>
      <c r="C147" s="26"/>
      <c r="D147" s="216" t="s">
        <v>184</v>
      </c>
      <c r="E147" s="26"/>
      <c r="F147" s="217" t="s">
        <v>264</v>
      </c>
      <c r="G147" s="26"/>
      <c r="H147" s="26"/>
      <c r="I147" s="213"/>
      <c r="J147" s="26"/>
      <c r="K147" s="26"/>
      <c r="L147" s="30"/>
      <c r="M147" s="214"/>
      <c r="N147" s="215"/>
      <c r="O147" s="67"/>
      <c r="P147" s="67"/>
      <c r="Q147" s="67"/>
      <c r="R147" s="67"/>
      <c r="S147" s="67"/>
      <c r="T147" s="68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T147" s="3" t="s">
        <v>184</v>
      </c>
      <c r="AU147" s="3" t="s">
        <v>85</v>
      </c>
    </row>
    <row r="148" s="242" customFormat="true" ht="12.8" hidden="false" customHeight="false" outlineLevel="0" collapsed="false">
      <c r="B148" s="243"/>
      <c r="C148" s="244"/>
      <c r="D148" s="211" t="s">
        <v>186</v>
      </c>
      <c r="E148" s="245"/>
      <c r="F148" s="246" t="s">
        <v>241</v>
      </c>
      <c r="G148" s="244"/>
      <c r="H148" s="245"/>
      <c r="I148" s="247"/>
      <c r="J148" s="244"/>
      <c r="K148" s="244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186</v>
      </c>
      <c r="AU148" s="252" t="s">
        <v>85</v>
      </c>
      <c r="AV148" s="242" t="s">
        <v>83</v>
      </c>
      <c r="AW148" s="242" t="s">
        <v>36</v>
      </c>
      <c r="AX148" s="242" t="s">
        <v>75</v>
      </c>
      <c r="AY148" s="252" t="s">
        <v>175</v>
      </c>
    </row>
    <row r="149" s="218" customFormat="true" ht="12.8" hidden="false" customHeight="false" outlineLevel="0" collapsed="false">
      <c r="B149" s="219"/>
      <c r="C149" s="220"/>
      <c r="D149" s="211" t="s">
        <v>186</v>
      </c>
      <c r="E149" s="221"/>
      <c r="F149" s="222" t="s">
        <v>265</v>
      </c>
      <c r="G149" s="220"/>
      <c r="H149" s="223" t="n">
        <v>0.57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AT149" s="229" t="s">
        <v>186</v>
      </c>
      <c r="AU149" s="229" t="s">
        <v>85</v>
      </c>
      <c r="AV149" s="218" t="s">
        <v>85</v>
      </c>
      <c r="AW149" s="218" t="s">
        <v>36</v>
      </c>
      <c r="AX149" s="218" t="s">
        <v>75</v>
      </c>
      <c r="AY149" s="229" t="s">
        <v>175</v>
      </c>
    </row>
    <row r="150" s="218" customFormat="true" ht="12.8" hidden="false" customHeight="false" outlineLevel="0" collapsed="false">
      <c r="B150" s="219"/>
      <c r="C150" s="220"/>
      <c r="D150" s="211" t="s">
        <v>186</v>
      </c>
      <c r="E150" s="221"/>
      <c r="F150" s="222" t="s">
        <v>266</v>
      </c>
      <c r="G150" s="220"/>
      <c r="H150" s="223" t="n">
        <v>43.35</v>
      </c>
      <c r="I150" s="224"/>
      <c r="J150" s="220"/>
      <c r="K150" s="220"/>
      <c r="L150" s="225"/>
      <c r="M150" s="226"/>
      <c r="N150" s="227"/>
      <c r="O150" s="227"/>
      <c r="P150" s="227"/>
      <c r="Q150" s="227"/>
      <c r="R150" s="227"/>
      <c r="S150" s="227"/>
      <c r="T150" s="228"/>
      <c r="AT150" s="229" t="s">
        <v>186</v>
      </c>
      <c r="AU150" s="229" t="s">
        <v>85</v>
      </c>
      <c r="AV150" s="218" t="s">
        <v>85</v>
      </c>
      <c r="AW150" s="218" t="s">
        <v>36</v>
      </c>
      <c r="AX150" s="218" t="s">
        <v>75</v>
      </c>
      <c r="AY150" s="229" t="s">
        <v>175</v>
      </c>
    </row>
    <row r="151" s="218" customFormat="true" ht="12.8" hidden="false" customHeight="false" outlineLevel="0" collapsed="false">
      <c r="B151" s="219"/>
      <c r="C151" s="220"/>
      <c r="D151" s="211" t="s">
        <v>186</v>
      </c>
      <c r="E151" s="221"/>
      <c r="F151" s="222" t="s">
        <v>267</v>
      </c>
      <c r="G151" s="220"/>
      <c r="H151" s="223" t="n">
        <v>59.973</v>
      </c>
      <c r="I151" s="224"/>
      <c r="J151" s="220"/>
      <c r="K151" s="220"/>
      <c r="L151" s="225"/>
      <c r="M151" s="226"/>
      <c r="N151" s="227"/>
      <c r="O151" s="227"/>
      <c r="P151" s="227"/>
      <c r="Q151" s="227"/>
      <c r="R151" s="227"/>
      <c r="S151" s="227"/>
      <c r="T151" s="228"/>
      <c r="AT151" s="229" t="s">
        <v>186</v>
      </c>
      <c r="AU151" s="229" t="s">
        <v>85</v>
      </c>
      <c r="AV151" s="218" t="s">
        <v>85</v>
      </c>
      <c r="AW151" s="218" t="s">
        <v>36</v>
      </c>
      <c r="AX151" s="218" t="s">
        <v>75</v>
      </c>
      <c r="AY151" s="229" t="s">
        <v>175</v>
      </c>
    </row>
    <row r="152" s="218" customFormat="true" ht="12.8" hidden="false" customHeight="false" outlineLevel="0" collapsed="false">
      <c r="B152" s="219"/>
      <c r="C152" s="220"/>
      <c r="D152" s="211" t="s">
        <v>186</v>
      </c>
      <c r="E152" s="221"/>
      <c r="F152" s="222" t="s">
        <v>268</v>
      </c>
      <c r="G152" s="220"/>
      <c r="H152" s="223" t="n">
        <v>41.261</v>
      </c>
      <c r="I152" s="224"/>
      <c r="J152" s="220"/>
      <c r="K152" s="220"/>
      <c r="L152" s="225"/>
      <c r="M152" s="226"/>
      <c r="N152" s="227"/>
      <c r="O152" s="227"/>
      <c r="P152" s="227"/>
      <c r="Q152" s="227"/>
      <c r="R152" s="227"/>
      <c r="S152" s="227"/>
      <c r="T152" s="228"/>
      <c r="AT152" s="229" t="s">
        <v>186</v>
      </c>
      <c r="AU152" s="229" t="s">
        <v>85</v>
      </c>
      <c r="AV152" s="218" t="s">
        <v>85</v>
      </c>
      <c r="AW152" s="218" t="s">
        <v>36</v>
      </c>
      <c r="AX152" s="218" t="s">
        <v>75</v>
      </c>
      <c r="AY152" s="229" t="s">
        <v>175</v>
      </c>
    </row>
    <row r="153" s="218" customFormat="true" ht="12.8" hidden="false" customHeight="false" outlineLevel="0" collapsed="false">
      <c r="B153" s="219"/>
      <c r="C153" s="220"/>
      <c r="D153" s="211" t="s">
        <v>186</v>
      </c>
      <c r="E153" s="221"/>
      <c r="F153" s="222" t="s">
        <v>269</v>
      </c>
      <c r="G153" s="220"/>
      <c r="H153" s="223" t="n">
        <v>19.05</v>
      </c>
      <c r="I153" s="224"/>
      <c r="J153" s="220"/>
      <c r="K153" s="220"/>
      <c r="L153" s="225"/>
      <c r="M153" s="226"/>
      <c r="N153" s="227"/>
      <c r="O153" s="227"/>
      <c r="P153" s="227"/>
      <c r="Q153" s="227"/>
      <c r="R153" s="227"/>
      <c r="S153" s="227"/>
      <c r="T153" s="228"/>
      <c r="AT153" s="229" t="s">
        <v>186</v>
      </c>
      <c r="AU153" s="229" t="s">
        <v>85</v>
      </c>
      <c r="AV153" s="218" t="s">
        <v>85</v>
      </c>
      <c r="AW153" s="218" t="s">
        <v>36</v>
      </c>
      <c r="AX153" s="218" t="s">
        <v>75</v>
      </c>
      <c r="AY153" s="229" t="s">
        <v>175</v>
      </c>
    </row>
    <row r="154" s="218" customFormat="true" ht="12.8" hidden="false" customHeight="false" outlineLevel="0" collapsed="false">
      <c r="B154" s="219"/>
      <c r="C154" s="220"/>
      <c r="D154" s="211" t="s">
        <v>186</v>
      </c>
      <c r="E154" s="221"/>
      <c r="F154" s="222" t="s">
        <v>270</v>
      </c>
      <c r="G154" s="220"/>
      <c r="H154" s="223" t="n">
        <v>3.003</v>
      </c>
      <c r="I154" s="224"/>
      <c r="J154" s="220"/>
      <c r="K154" s="220"/>
      <c r="L154" s="225"/>
      <c r="M154" s="226"/>
      <c r="N154" s="227"/>
      <c r="O154" s="227"/>
      <c r="P154" s="227"/>
      <c r="Q154" s="227"/>
      <c r="R154" s="227"/>
      <c r="S154" s="227"/>
      <c r="T154" s="228"/>
      <c r="AT154" s="229" t="s">
        <v>186</v>
      </c>
      <c r="AU154" s="229" t="s">
        <v>85</v>
      </c>
      <c r="AV154" s="218" t="s">
        <v>85</v>
      </c>
      <c r="AW154" s="218" t="s">
        <v>36</v>
      </c>
      <c r="AX154" s="218" t="s">
        <v>75</v>
      </c>
      <c r="AY154" s="229" t="s">
        <v>175</v>
      </c>
    </row>
    <row r="155" s="218" customFormat="true" ht="12.8" hidden="false" customHeight="false" outlineLevel="0" collapsed="false">
      <c r="B155" s="219"/>
      <c r="C155" s="220"/>
      <c r="D155" s="211" t="s">
        <v>186</v>
      </c>
      <c r="E155" s="221"/>
      <c r="F155" s="222" t="s">
        <v>271</v>
      </c>
      <c r="G155" s="220"/>
      <c r="H155" s="223" t="n">
        <v>2.145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AT155" s="229" t="s">
        <v>186</v>
      </c>
      <c r="AU155" s="229" t="s">
        <v>85</v>
      </c>
      <c r="AV155" s="218" t="s">
        <v>85</v>
      </c>
      <c r="AW155" s="218" t="s">
        <v>36</v>
      </c>
      <c r="AX155" s="218" t="s">
        <v>75</v>
      </c>
      <c r="AY155" s="229" t="s">
        <v>175</v>
      </c>
    </row>
    <row r="156" s="230" customFormat="true" ht="12.8" hidden="false" customHeight="false" outlineLevel="0" collapsed="false">
      <c r="B156" s="231"/>
      <c r="C156" s="232"/>
      <c r="D156" s="211" t="s">
        <v>186</v>
      </c>
      <c r="E156" s="233" t="s">
        <v>118</v>
      </c>
      <c r="F156" s="234" t="s">
        <v>210</v>
      </c>
      <c r="G156" s="232"/>
      <c r="H156" s="235" t="n">
        <v>169.352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186</v>
      </c>
      <c r="AU156" s="241" t="s">
        <v>85</v>
      </c>
      <c r="AV156" s="230" t="s">
        <v>149</v>
      </c>
      <c r="AW156" s="230" t="s">
        <v>36</v>
      </c>
      <c r="AX156" s="230" t="s">
        <v>75</v>
      </c>
      <c r="AY156" s="241" t="s">
        <v>175</v>
      </c>
    </row>
    <row r="157" s="218" customFormat="true" ht="12.8" hidden="false" customHeight="false" outlineLevel="0" collapsed="false">
      <c r="B157" s="219"/>
      <c r="C157" s="220"/>
      <c r="D157" s="211" t="s">
        <v>186</v>
      </c>
      <c r="E157" s="221"/>
      <c r="F157" s="222" t="s">
        <v>272</v>
      </c>
      <c r="G157" s="220"/>
      <c r="H157" s="223" t="n">
        <v>101.611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AT157" s="229" t="s">
        <v>186</v>
      </c>
      <c r="AU157" s="229" t="s">
        <v>85</v>
      </c>
      <c r="AV157" s="218" t="s">
        <v>85</v>
      </c>
      <c r="AW157" s="218" t="s">
        <v>36</v>
      </c>
      <c r="AX157" s="218" t="s">
        <v>83</v>
      </c>
      <c r="AY157" s="229" t="s">
        <v>175</v>
      </c>
    </row>
    <row r="158" s="31" customFormat="true" ht="24.15" hidden="false" customHeight="true" outlineLevel="0" collapsed="false">
      <c r="A158" s="24"/>
      <c r="B158" s="25"/>
      <c r="C158" s="198" t="s">
        <v>273</v>
      </c>
      <c r="D158" s="198" t="s">
        <v>177</v>
      </c>
      <c r="E158" s="199" t="s">
        <v>274</v>
      </c>
      <c r="F158" s="200" t="s">
        <v>275</v>
      </c>
      <c r="G158" s="201" t="s">
        <v>112</v>
      </c>
      <c r="H158" s="202" t="n">
        <v>67.741</v>
      </c>
      <c r="I158" s="203"/>
      <c r="J158" s="204" t="n">
        <f aca="false">ROUND(I158*H158,2)</f>
        <v>0</v>
      </c>
      <c r="K158" s="200" t="s">
        <v>180</v>
      </c>
      <c r="L158" s="30"/>
      <c r="M158" s="205"/>
      <c r="N158" s="206" t="s">
        <v>46</v>
      </c>
      <c r="O158" s="67"/>
      <c r="P158" s="207" t="n">
        <f aca="false">O158*H158</f>
        <v>0</v>
      </c>
      <c r="Q158" s="207" t="n">
        <v>0</v>
      </c>
      <c r="R158" s="207" t="n">
        <f aca="false">Q158*H158</f>
        <v>0</v>
      </c>
      <c r="S158" s="207" t="n">
        <v>0</v>
      </c>
      <c r="T158" s="208" t="n">
        <f aca="false">S158*H158</f>
        <v>0</v>
      </c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R158" s="209" t="s">
        <v>149</v>
      </c>
      <c r="AT158" s="209" t="s">
        <v>177</v>
      </c>
      <c r="AU158" s="209" t="s">
        <v>85</v>
      </c>
      <c r="AY158" s="3" t="s">
        <v>175</v>
      </c>
      <c r="BE158" s="210" t="n">
        <f aca="false">IF(N158="základní",J158,0)</f>
        <v>0</v>
      </c>
      <c r="BF158" s="210" t="n">
        <f aca="false">IF(N158="snížená",J158,0)</f>
        <v>0</v>
      </c>
      <c r="BG158" s="210" t="n">
        <f aca="false">IF(N158="zákl. přenesená",J158,0)</f>
        <v>0</v>
      </c>
      <c r="BH158" s="210" t="n">
        <f aca="false">IF(N158="sníž. přenesená",J158,0)</f>
        <v>0</v>
      </c>
      <c r="BI158" s="210" t="n">
        <f aca="false">IF(N158="nulová",J158,0)</f>
        <v>0</v>
      </c>
      <c r="BJ158" s="3" t="s">
        <v>83</v>
      </c>
      <c r="BK158" s="210" t="n">
        <f aca="false">ROUND(I158*H158,2)</f>
        <v>0</v>
      </c>
      <c r="BL158" s="3" t="s">
        <v>149</v>
      </c>
      <c r="BM158" s="209" t="s">
        <v>276</v>
      </c>
    </row>
    <row r="159" s="31" customFormat="true" ht="16.4" hidden="false" customHeight="false" outlineLevel="0" collapsed="false">
      <c r="A159" s="24"/>
      <c r="B159" s="25"/>
      <c r="C159" s="26"/>
      <c r="D159" s="211" t="s">
        <v>182</v>
      </c>
      <c r="E159" s="26"/>
      <c r="F159" s="212" t="s">
        <v>277</v>
      </c>
      <c r="G159" s="26"/>
      <c r="H159" s="26"/>
      <c r="I159" s="213"/>
      <c r="J159" s="26"/>
      <c r="K159" s="26"/>
      <c r="L159" s="30"/>
      <c r="M159" s="214"/>
      <c r="N159" s="215"/>
      <c r="O159" s="67"/>
      <c r="P159" s="67"/>
      <c r="Q159" s="67"/>
      <c r="R159" s="67"/>
      <c r="S159" s="67"/>
      <c r="T159" s="68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T159" s="3" t="s">
        <v>182</v>
      </c>
      <c r="AU159" s="3" t="s">
        <v>85</v>
      </c>
    </row>
    <row r="160" s="31" customFormat="true" ht="12.8" hidden="false" customHeight="false" outlineLevel="0" collapsed="false">
      <c r="A160" s="24"/>
      <c r="B160" s="25"/>
      <c r="C160" s="26"/>
      <c r="D160" s="216" t="s">
        <v>184</v>
      </c>
      <c r="E160" s="26"/>
      <c r="F160" s="217" t="s">
        <v>278</v>
      </c>
      <c r="G160" s="26"/>
      <c r="H160" s="26"/>
      <c r="I160" s="213"/>
      <c r="J160" s="26"/>
      <c r="K160" s="26"/>
      <c r="L160" s="30"/>
      <c r="M160" s="214"/>
      <c r="N160" s="215"/>
      <c r="O160" s="67"/>
      <c r="P160" s="67"/>
      <c r="Q160" s="67"/>
      <c r="R160" s="67"/>
      <c r="S160" s="67"/>
      <c r="T160" s="68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T160" s="3" t="s">
        <v>184</v>
      </c>
      <c r="AU160" s="3" t="s">
        <v>85</v>
      </c>
    </row>
    <row r="161" s="218" customFormat="true" ht="12.8" hidden="false" customHeight="false" outlineLevel="0" collapsed="false">
      <c r="B161" s="219"/>
      <c r="C161" s="220"/>
      <c r="D161" s="211" t="s">
        <v>186</v>
      </c>
      <c r="E161" s="221"/>
      <c r="F161" s="222" t="s">
        <v>279</v>
      </c>
      <c r="G161" s="220"/>
      <c r="H161" s="223" t="n">
        <v>67.741</v>
      </c>
      <c r="I161" s="224"/>
      <c r="J161" s="220"/>
      <c r="K161" s="220"/>
      <c r="L161" s="225"/>
      <c r="M161" s="226"/>
      <c r="N161" s="227"/>
      <c r="O161" s="227"/>
      <c r="P161" s="227"/>
      <c r="Q161" s="227"/>
      <c r="R161" s="227"/>
      <c r="S161" s="227"/>
      <c r="T161" s="228"/>
      <c r="AT161" s="229" t="s">
        <v>186</v>
      </c>
      <c r="AU161" s="229" t="s">
        <v>85</v>
      </c>
      <c r="AV161" s="218" t="s">
        <v>85</v>
      </c>
      <c r="AW161" s="218" t="s">
        <v>36</v>
      </c>
      <c r="AX161" s="218" t="s">
        <v>83</v>
      </c>
      <c r="AY161" s="229" t="s">
        <v>175</v>
      </c>
    </row>
    <row r="162" s="31" customFormat="true" ht="16.5" hidden="false" customHeight="true" outlineLevel="0" collapsed="false">
      <c r="A162" s="24"/>
      <c r="B162" s="25"/>
      <c r="C162" s="198" t="s">
        <v>280</v>
      </c>
      <c r="D162" s="198" t="s">
        <v>177</v>
      </c>
      <c r="E162" s="199" t="s">
        <v>281</v>
      </c>
      <c r="F162" s="200" t="s">
        <v>282</v>
      </c>
      <c r="G162" s="201" t="s">
        <v>138</v>
      </c>
      <c r="H162" s="202" t="n">
        <v>20</v>
      </c>
      <c r="I162" s="203"/>
      <c r="J162" s="204" t="n">
        <f aca="false">ROUND(I162*H162,2)</f>
        <v>0</v>
      </c>
      <c r="K162" s="200" t="s">
        <v>180</v>
      </c>
      <c r="L162" s="30"/>
      <c r="M162" s="205"/>
      <c r="N162" s="206" t="s">
        <v>46</v>
      </c>
      <c r="O162" s="67"/>
      <c r="P162" s="207" t="n">
        <f aca="false">O162*H162</f>
        <v>0</v>
      </c>
      <c r="Q162" s="207" t="n">
        <v>0</v>
      </c>
      <c r="R162" s="207" t="n">
        <f aca="false">Q162*H162</f>
        <v>0</v>
      </c>
      <c r="S162" s="207" t="n">
        <v>0</v>
      </c>
      <c r="T162" s="208" t="n">
        <f aca="false">S162*H162</f>
        <v>0</v>
      </c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R162" s="209" t="s">
        <v>149</v>
      </c>
      <c r="AT162" s="209" t="s">
        <v>177</v>
      </c>
      <c r="AU162" s="209" t="s">
        <v>85</v>
      </c>
      <c r="AY162" s="3" t="s">
        <v>175</v>
      </c>
      <c r="BE162" s="210" t="n">
        <f aca="false">IF(N162="základní",J162,0)</f>
        <v>0</v>
      </c>
      <c r="BF162" s="210" t="n">
        <f aca="false">IF(N162="snížená",J162,0)</f>
        <v>0</v>
      </c>
      <c r="BG162" s="210" t="n">
        <f aca="false">IF(N162="zákl. přenesená",J162,0)</f>
        <v>0</v>
      </c>
      <c r="BH162" s="210" t="n">
        <f aca="false">IF(N162="sníž. přenesená",J162,0)</f>
        <v>0</v>
      </c>
      <c r="BI162" s="210" t="n">
        <f aca="false">IF(N162="nulová",J162,0)</f>
        <v>0</v>
      </c>
      <c r="BJ162" s="3" t="s">
        <v>83</v>
      </c>
      <c r="BK162" s="210" t="n">
        <f aca="false">ROUND(I162*H162,2)</f>
        <v>0</v>
      </c>
      <c r="BL162" s="3" t="s">
        <v>149</v>
      </c>
      <c r="BM162" s="209" t="s">
        <v>283</v>
      </c>
    </row>
    <row r="163" s="31" customFormat="true" ht="16.4" hidden="false" customHeight="false" outlineLevel="0" collapsed="false">
      <c r="A163" s="24"/>
      <c r="B163" s="25"/>
      <c r="C163" s="26"/>
      <c r="D163" s="211" t="s">
        <v>182</v>
      </c>
      <c r="E163" s="26"/>
      <c r="F163" s="212" t="s">
        <v>284</v>
      </c>
      <c r="G163" s="26"/>
      <c r="H163" s="26"/>
      <c r="I163" s="213"/>
      <c r="J163" s="26"/>
      <c r="K163" s="26"/>
      <c r="L163" s="30"/>
      <c r="M163" s="214"/>
      <c r="N163" s="215"/>
      <c r="O163" s="67"/>
      <c r="P163" s="67"/>
      <c r="Q163" s="67"/>
      <c r="R163" s="67"/>
      <c r="S163" s="67"/>
      <c r="T163" s="68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T163" s="3" t="s">
        <v>182</v>
      </c>
      <c r="AU163" s="3" t="s">
        <v>85</v>
      </c>
    </row>
    <row r="164" s="31" customFormat="true" ht="12.8" hidden="false" customHeight="false" outlineLevel="0" collapsed="false">
      <c r="A164" s="24"/>
      <c r="B164" s="25"/>
      <c r="C164" s="26"/>
      <c r="D164" s="216" t="s">
        <v>184</v>
      </c>
      <c r="E164" s="26"/>
      <c r="F164" s="217" t="s">
        <v>285</v>
      </c>
      <c r="G164" s="26"/>
      <c r="H164" s="26"/>
      <c r="I164" s="213"/>
      <c r="J164" s="26"/>
      <c r="K164" s="26"/>
      <c r="L164" s="30"/>
      <c r="M164" s="214"/>
      <c r="N164" s="215"/>
      <c r="O164" s="67"/>
      <c r="P164" s="67"/>
      <c r="Q164" s="67"/>
      <c r="R164" s="67"/>
      <c r="S164" s="67"/>
      <c r="T164" s="68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T164" s="3" t="s">
        <v>184</v>
      </c>
      <c r="AU164" s="3" t="s">
        <v>85</v>
      </c>
    </row>
    <row r="165" s="218" customFormat="true" ht="12.8" hidden="false" customHeight="false" outlineLevel="0" collapsed="false">
      <c r="B165" s="219"/>
      <c r="C165" s="220"/>
      <c r="D165" s="211" t="s">
        <v>186</v>
      </c>
      <c r="E165" s="221"/>
      <c r="F165" s="222" t="s">
        <v>136</v>
      </c>
      <c r="G165" s="220"/>
      <c r="H165" s="223" t="n">
        <v>9</v>
      </c>
      <c r="I165" s="224"/>
      <c r="J165" s="220"/>
      <c r="K165" s="220"/>
      <c r="L165" s="225"/>
      <c r="M165" s="226"/>
      <c r="N165" s="227"/>
      <c r="O165" s="227"/>
      <c r="P165" s="227"/>
      <c r="Q165" s="227"/>
      <c r="R165" s="227"/>
      <c r="S165" s="227"/>
      <c r="T165" s="228"/>
      <c r="AT165" s="229" t="s">
        <v>186</v>
      </c>
      <c r="AU165" s="229" t="s">
        <v>85</v>
      </c>
      <c r="AV165" s="218" t="s">
        <v>85</v>
      </c>
      <c r="AW165" s="218" t="s">
        <v>36</v>
      </c>
      <c r="AX165" s="218" t="s">
        <v>75</v>
      </c>
      <c r="AY165" s="229" t="s">
        <v>175</v>
      </c>
    </row>
    <row r="166" s="218" customFormat="true" ht="12.8" hidden="false" customHeight="false" outlineLevel="0" collapsed="false">
      <c r="B166" s="219"/>
      <c r="C166" s="220"/>
      <c r="D166" s="211" t="s">
        <v>186</v>
      </c>
      <c r="E166" s="221"/>
      <c r="F166" s="222" t="s">
        <v>140</v>
      </c>
      <c r="G166" s="220"/>
      <c r="H166" s="223" t="n">
        <v>11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AT166" s="229" t="s">
        <v>186</v>
      </c>
      <c r="AU166" s="229" t="s">
        <v>85</v>
      </c>
      <c r="AV166" s="218" t="s">
        <v>85</v>
      </c>
      <c r="AW166" s="218" t="s">
        <v>36</v>
      </c>
      <c r="AX166" s="218" t="s">
        <v>75</v>
      </c>
      <c r="AY166" s="229" t="s">
        <v>175</v>
      </c>
    </row>
    <row r="167" s="230" customFormat="true" ht="12.8" hidden="false" customHeight="false" outlineLevel="0" collapsed="false">
      <c r="B167" s="231"/>
      <c r="C167" s="232"/>
      <c r="D167" s="211" t="s">
        <v>186</v>
      </c>
      <c r="E167" s="233"/>
      <c r="F167" s="234" t="s">
        <v>210</v>
      </c>
      <c r="G167" s="232"/>
      <c r="H167" s="235" t="n">
        <v>20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186</v>
      </c>
      <c r="AU167" s="241" t="s">
        <v>85</v>
      </c>
      <c r="AV167" s="230" t="s">
        <v>149</v>
      </c>
      <c r="AW167" s="230" t="s">
        <v>36</v>
      </c>
      <c r="AX167" s="230" t="s">
        <v>83</v>
      </c>
      <c r="AY167" s="241" t="s">
        <v>175</v>
      </c>
    </row>
    <row r="168" s="31" customFormat="true" ht="16.5" hidden="false" customHeight="true" outlineLevel="0" collapsed="false">
      <c r="A168" s="24"/>
      <c r="B168" s="25"/>
      <c r="C168" s="198" t="s">
        <v>286</v>
      </c>
      <c r="D168" s="198" t="s">
        <v>177</v>
      </c>
      <c r="E168" s="199" t="s">
        <v>287</v>
      </c>
      <c r="F168" s="200" t="s">
        <v>288</v>
      </c>
      <c r="G168" s="201" t="s">
        <v>138</v>
      </c>
      <c r="H168" s="202" t="n">
        <v>2</v>
      </c>
      <c r="I168" s="203"/>
      <c r="J168" s="204" t="n">
        <f aca="false">ROUND(I168*H168,2)</f>
        <v>0</v>
      </c>
      <c r="K168" s="200" t="s">
        <v>180</v>
      </c>
      <c r="L168" s="30"/>
      <c r="M168" s="205"/>
      <c r="N168" s="206" t="s">
        <v>46</v>
      </c>
      <c r="O168" s="67"/>
      <c r="P168" s="207" t="n">
        <f aca="false">O168*H168</f>
        <v>0</v>
      </c>
      <c r="Q168" s="207" t="n">
        <v>0</v>
      </c>
      <c r="R168" s="207" t="n">
        <f aca="false">Q168*H168</f>
        <v>0</v>
      </c>
      <c r="S168" s="207" t="n">
        <v>0</v>
      </c>
      <c r="T168" s="208" t="n">
        <f aca="false">S168*H168</f>
        <v>0</v>
      </c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R168" s="209" t="s">
        <v>149</v>
      </c>
      <c r="AT168" s="209" t="s">
        <v>177</v>
      </c>
      <c r="AU168" s="209" t="s">
        <v>85</v>
      </c>
      <c r="AY168" s="3" t="s">
        <v>175</v>
      </c>
      <c r="BE168" s="210" t="n">
        <f aca="false">IF(N168="základní",J168,0)</f>
        <v>0</v>
      </c>
      <c r="BF168" s="210" t="n">
        <f aca="false">IF(N168="snížená",J168,0)</f>
        <v>0</v>
      </c>
      <c r="BG168" s="210" t="n">
        <f aca="false">IF(N168="zákl. přenesená",J168,0)</f>
        <v>0</v>
      </c>
      <c r="BH168" s="210" t="n">
        <f aca="false">IF(N168="sníž. přenesená",J168,0)</f>
        <v>0</v>
      </c>
      <c r="BI168" s="210" t="n">
        <f aca="false">IF(N168="nulová",J168,0)</f>
        <v>0</v>
      </c>
      <c r="BJ168" s="3" t="s">
        <v>83</v>
      </c>
      <c r="BK168" s="210" t="n">
        <f aca="false">ROUND(I168*H168,2)</f>
        <v>0</v>
      </c>
      <c r="BL168" s="3" t="s">
        <v>149</v>
      </c>
      <c r="BM168" s="209" t="s">
        <v>289</v>
      </c>
    </row>
    <row r="169" s="31" customFormat="true" ht="16.4" hidden="false" customHeight="false" outlineLevel="0" collapsed="false">
      <c r="A169" s="24"/>
      <c r="B169" s="25"/>
      <c r="C169" s="26"/>
      <c r="D169" s="211" t="s">
        <v>182</v>
      </c>
      <c r="E169" s="26"/>
      <c r="F169" s="212" t="s">
        <v>290</v>
      </c>
      <c r="G169" s="26"/>
      <c r="H169" s="26"/>
      <c r="I169" s="213"/>
      <c r="J169" s="26"/>
      <c r="K169" s="26"/>
      <c r="L169" s="30"/>
      <c r="M169" s="214"/>
      <c r="N169" s="215"/>
      <c r="O169" s="67"/>
      <c r="P169" s="67"/>
      <c r="Q169" s="67"/>
      <c r="R169" s="67"/>
      <c r="S169" s="67"/>
      <c r="T169" s="68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T169" s="3" t="s">
        <v>182</v>
      </c>
      <c r="AU169" s="3" t="s">
        <v>85</v>
      </c>
    </row>
    <row r="170" s="31" customFormat="true" ht="12.8" hidden="false" customHeight="false" outlineLevel="0" collapsed="false">
      <c r="A170" s="24"/>
      <c r="B170" s="25"/>
      <c r="C170" s="26"/>
      <c r="D170" s="216" t="s">
        <v>184</v>
      </c>
      <c r="E170" s="26"/>
      <c r="F170" s="217" t="s">
        <v>291</v>
      </c>
      <c r="G170" s="26"/>
      <c r="H170" s="26"/>
      <c r="I170" s="213"/>
      <c r="J170" s="26"/>
      <c r="K170" s="26"/>
      <c r="L170" s="30"/>
      <c r="M170" s="214"/>
      <c r="N170" s="215"/>
      <c r="O170" s="67"/>
      <c r="P170" s="67"/>
      <c r="Q170" s="67"/>
      <c r="R170" s="67"/>
      <c r="S170" s="67"/>
      <c r="T170" s="68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T170" s="3" t="s">
        <v>184</v>
      </c>
      <c r="AU170" s="3" t="s">
        <v>85</v>
      </c>
    </row>
    <row r="171" s="218" customFormat="true" ht="12.8" hidden="false" customHeight="false" outlineLevel="0" collapsed="false">
      <c r="B171" s="219"/>
      <c r="C171" s="220"/>
      <c r="D171" s="211" t="s">
        <v>186</v>
      </c>
      <c r="E171" s="221"/>
      <c r="F171" s="222" t="s">
        <v>143</v>
      </c>
      <c r="G171" s="220"/>
      <c r="H171" s="223" t="n">
        <v>2</v>
      </c>
      <c r="I171" s="224"/>
      <c r="J171" s="220"/>
      <c r="K171" s="220"/>
      <c r="L171" s="225"/>
      <c r="M171" s="226"/>
      <c r="N171" s="227"/>
      <c r="O171" s="227"/>
      <c r="P171" s="227"/>
      <c r="Q171" s="227"/>
      <c r="R171" s="227"/>
      <c r="S171" s="227"/>
      <c r="T171" s="228"/>
      <c r="AT171" s="229" t="s">
        <v>186</v>
      </c>
      <c r="AU171" s="229" t="s">
        <v>85</v>
      </c>
      <c r="AV171" s="218" t="s">
        <v>85</v>
      </c>
      <c r="AW171" s="218" t="s">
        <v>36</v>
      </c>
      <c r="AX171" s="218" t="s">
        <v>83</v>
      </c>
      <c r="AY171" s="229" t="s">
        <v>175</v>
      </c>
    </row>
    <row r="172" s="31" customFormat="true" ht="16.5" hidden="false" customHeight="true" outlineLevel="0" collapsed="false">
      <c r="A172" s="24"/>
      <c r="B172" s="25"/>
      <c r="C172" s="198" t="s">
        <v>292</v>
      </c>
      <c r="D172" s="198" t="s">
        <v>177</v>
      </c>
      <c r="E172" s="199" t="s">
        <v>293</v>
      </c>
      <c r="F172" s="200" t="s">
        <v>294</v>
      </c>
      <c r="G172" s="201" t="s">
        <v>138</v>
      </c>
      <c r="H172" s="202" t="n">
        <v>9</v>
      </c>
      <c r="I172" s="203"/>
      <c r="J172" s="204" t="n">
        <f aca="false">ROUND(I172*H172,2)</f>
        <v>0</v>
      </c>
      <c r="K172" s="200" t="s">
        <v>180</v>
      </c>
      <c r="L172" s="30"/>
      <c r="M172" s="205"/>
      <c r="N172" s="206" t="s">
        <v>46</v>
      </c>
      <c r="O172" s="67"/>
      <c r="P172" s="207" t="n">
        <f aca="false">O172*H172</f>
        <v>0</v>
      </c>
      <c r="Q172" s="207" t="n">
        <v>0</v>
      </c>
      <c r="R172" s="207" t="n">
        <f aca="false">Q172*H172</f>
        <v>0</v>
      </c>
      <c r="S172" s="207" t="n">
        <v>0</v>
      </c>
      <c r="T172" s="208" t="n">
        <f aca="false">S172*H172</f>
        <v>0</v>
      </c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R172" s="209" t="s">
        <v>149</v>
      </c>
      <c r="AT172" s="209" t="s">
        <v>177</v>
      </c>
      <c r="AU172" s="209" t="s">
        <v>85</v>
      </c>
      <c r="AY172" s="3" t="s">
        <v>175</v>
      </c>
      <c r="BE172" s="210" t="n">
        <f aca="false">IF(N172="základní",J172,0)</f>
        <v>0</v>
      </c>
      <c r="BF172" s="210" t="n">
        <f aca="false">IF(N172="snížená",J172,0)</f>
        <v>0</v>
      </c>
      <c r="BG172" s="210" t="n">
        <f aca="false">IF(N172="zákl. přenesená",J172,0)</f>
        <v>0</v>
      </c>
      <c r="BH172" s="210" t="n">
        <f aca="false">IF(N172="sníž. přenesená",J172,0)</f>
        <v>0</v>
      </c>
      <c r="BI172" s="210" t="n">
        <f aca="false">IF(N172="nulová",J172,0)</f>
        <v>0</v>
      </c>
      <c r="BJ172" s="3" t="s">
        <v>83</v>
      </c>
      <c r="BK172" s="210" t="n">
        <f aca="false">ROUND(I172*H172,2)</f>
        <v>0</v>
      </c>
      <c r="BL172" s="3" t="s">
        <v>149</v>
      </c>
      <c r="BM172" s="209" t="s">
        <v>295</v>
      </c>
    </row>
    <row r="173" s="31" customFormat="true" ht="12.8" hidden="false" customHeight="false" outlineLevel="0" collapsed="false">
      <c r="A173" s="24"/>
      <c r="B173" s="25"/>
      <c r="C173" s="26"/>
      <c r="D173" s="211" t="s">
        <v>182</v>
      </c>
      <c r="E173" s="26"/>
      <c r="F173" s="212" t="s">
        <v>296</v>
      </c>
      <c r="G173" s="26"/>
      <c r="H173" s="26"/>
      <c r="I173" s="213"/>
      <c r="J173" s="26"/>
      <c r="K173" s="26"/>
      <c r="L173" s="30"/>
      <c r="M173" s="214"/>
      <c r="N173" s="215"/>
      <c r="O173" s="67"/>
      <c r="P173" s="67"/>
      <c r="Q173" s="67"/>
      <c r="R173" s="67"/>
      <c r="S173" s="67"/>
      <c r="T173" s="68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T173" s="3" t="s">
        <v>182</v>
      </c>
      <c r="AU173" s="3" t="s">
        <v>85</v>
      </c>
    </row>
    <row r="174" s="31" customFormat="true" ht="12.8" hidden="false" customHeight="false" outlineLevel="0" collapsed="false">
      <c r="A174" s="24"/>
      <c r="B174" s="25"/>
      <c r="C174" s="26"/>
      <c r="D174" s="216" t="s">
        <v>184</v>
      </c>
      <c r="E174" s="26"/>
      <c r="F174" s="217" t="s">
        <v>297</v>
      </c>
      <c r="G174" s="26"/>
      <c r="H174" s="26"/>
      <c r="I174" s="213"/>
      <c r="J174" s="26"/>
      <c r="K174" s="26"/>
      <c r="L174" s="30"/>
      <c r="M174" s="214"/>
      <c r="N174" s="215"/>
      <c r="O174" s="67"/>
      <c r="P174" s="67"/>
      <c r="Q174" s="67"/>
      <c r="R174" s="67"/>
      <c r="S174" s="67"/>
      <c r="T174" s="68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T174" s="3" t="s">
        <v>184</v>
      </c>
      <c r="AU174" s="3" t="s">
        <v>85</v>
      </c>
    </row>
    <row r="175" s="218" customFormat="true" ht="12.8" hidden="false" customHeight="false" outlineLevel="0" collapsed="false">
      <c r="B175" s="219"/>
      <c r="C175" s="220"/>
      <c r="D175" s="211" t="s">
        <v>186</v>
      </c>
      <c r="E175" s="221"/>
      <c r="F175" s="222" t="s">
        <v>145</v>
      </c>
      <c r="G175" s="220"/>
      <c r="H175" s="223" t="n">
        <v>9</v>
      </c>
      <c r="I175" s="224"/>
      <c r="J175" s="220"/>
      <c r="K175" s="220"/>
      <c r="L175" s="225"/>
      <c r="M175" s="226"/>
      <c r="N175" s="227"/>
      <c r="O175" s="227"/>
      <c r="P175" s="227"/>
      <c r="Q175" s="227"/>
      <c r="R175" s="227"/>
      <c r="S175" s="227"/>
      <c r="T175" s="228"/>
      <c r="AT175" s="229" t="s">
        <v>186</v>
      </c>
      <c r="AU175" s="229" t="s">
        <v>85</v>
      </c>
      <c r="AV175" s="218" t="s">
        <v>85</v>
      </c>
      <c r="AW175" s="218" t="s">
        <v>36</v>
      </c>
      <c r="AX175" s="218" t="s">
        <v>83</v>
      </c>
      <c r="AY175" s="229" t="s">
        <v>175</v>
      </c>
    </row>
    <row r="176" s="31" customFormat="true" ht="16.5" hidden="false" customHeight="true" outlineLevel="0" collapsed="false">
      <c r="A176" s="24"/>
      <c r="B176" s="25"/>
      <c r="C176" s="198" t="s">
        <v>298</v>
      </c>
      <c r="D176" s="198" t="s">
        <v>177</v>
      </c>
      <c r="E176" s="199" t="s">
        <v>299</v>
      </c>
      <c r="F176" s="200" t="s">
        <v>300</v>
      </c>
      <c r="G176" s="201" t="s">
        <v>138</v>
      </c>
      <c r="H176" s="202" t="n">
        <v>4</v>
      </c>
      <c r="I176" s="203"/>
      <c r="J176" s="204" t="n">
        <f aca="false">ROUND(I176*H176,2)</f>
        <v>0</v>
      </c>
      <c r="K176" s="200" t="s">
        <v>180</v>
      </c>
      <c r="L176" s="30"/>
      <c r="M176" s="205"/>
      <c r="N176" s="206" t="s">
        <v>46</v>
      </c>
      <c r="O176" s="67"/>
      <c r="P176" s="207" t="n">
        <f aca="false">O176*H176</f>
        <v>0</v>
      </c>
      <c r="Q176" s="207" t="n">
        <v>0</v>
      </c>
      <c r="R176" s="207" t="n">
        <f aca="false">Q176*H176</f>
        <v>0</v>
      </c>
      <c r="S176" s="207" t="n">
        <v>0</v>
      </c>
      <c r="T176" s="208" t="n">
        <f aca="false">S176*H176</f>
        <v>0</v>
      </c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R176" s="209" t="s">
        <v>149</v>
      </c>
      <c r="AT176" s="209" t="s">
        <v>177</v>
      </c>
      <c r="AU176" s="209" t="s">
        <v>85</v>
      </c>
      <c r="AY176" s="3" t="s">
        <v>175</v>
      </c>
      <c r="BE176" s="210" t="n">
        <f aca="false">IF(N176="základní",J176,0)</f>
        <v>0</v>
      </c>
      <c r="BF176" s="210" t="n">
        <f aca="false">IF(N176="snížená",J176,0)</f>
        <v>0</v>
      </c>
      <c r="BG176" s="210" t="n">
        <f aca="false">IF(N176="zákl. přenesená",J176,0)</f>
        <v>0</v>
      </c>
      <c r="BH176" s="210" t="n">
        <f aca="false">IF(N176="sníž. přenesená",J176,0)</f>
        <v>0</v>
      </c>
      <c r="BI176" s="210" t="n">
        <f aca="false">IF(N176="nulová",J176,0)</f>
        <v>0</v>
      </c>
      <c r="BJ176" s="3" t="s">
        <v>83</v>
      </c>
      <c r="BK176" s="210" t="n">
        <f aca="false">ROUND(I176*H176,2)</f>
        <v>0</v>
      </c>
      <c r="BL176" s="3" t="s">
        <v>149</v>
      </c>
      <c r="BM176" s="209" t="s">
        <v>301</v>
      </c>
    </row>
    <row r="177" s="31" customFormat="true" ht="12.8" hidden="false" customHeight="false" outlineLevel="0" collapsed="false">
      <c r="A177" s="24"/>
      <c r="B177" s="25"/>
      <c r="C177" s="26"/>
      <c r="D177" s="211" t="s">
        <v>182</v>
      </c>
      <c r="E177" s="26"/>
      <c r="F177" s="212" t="s">
        <v>302</v>
      </c>
      <c r="G177" s="26"/>
      <c r="H177" s="26"/>
      <c r="I177" s="213"/>
      <c r="J177" s="26"/>
      <c r="K177" s="26"/>
      <c r="L177" s="30"/>
      <c r="M177" s="214"/>
      <c r="N177" s="215"/>
      <c r="O177" s="67"/>
      <c r="P177" s="67"/>
      <c r="Q177" s="67"/>
      <c r="R177" s="67"/>
      <c r="S177" s="67"/>
      <c r="T177" s="68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T177" s="3" t="s">
        <v>182</v>
      </c>
      <c r="AU177" s="3" t="s">
        <v>85</v>
      </c>
    </row>
    <row r="178" s="31" customFormat="true" ht="12.8" hidden="false" customHeight="false" outlineLevel="0" collapsed="false">
      <c r="A178" s="24"/>
      <c r="B178" s="25"/>
      <c r="C178" s="26"/>
      <c r="D178" s="216" t="s">
        <v>184</v>
      </c>
      <c r="E178" s="26"/>
      <c r="F178" s="217" t="s">
        <v>303</v>
      </c>
      <c r="G178" s="26"/>
      <c r="H178" s="26"/>
      <c r="I178" s="213"/>
      <c r="J178" s="26"/>
      <c r="K178" s="26"/>
      <c r="L178" s="30"/>
      <c r="M178" s="214"/>
      <c r="N178" s="215"/>
      <c r="O178" s="67"/>
      <c r="P178" s="67"/>
      <c r="Q178" s="67"/>
      <c r="R178" s="67"/>
      <c r="S178" s="67"/>
      <c r="T178" s="68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T178" s="3" t="s">
        <v>184</v>
      </c>
      <c r="AU178" s="3" t="s">
        <v>85</v>
      </c>
    </row>
    <row r="179" s="218" customFormat="true" ht="12.8" hidden="false" customHeight="false" outlineLevel="0" collapsed="false">
      <c r="B179" s="219"/>
      <c r="C179" s="220"/>
      <c r="D179" s="211" t="s">
        <v>186</v>
      </c>
      <c r="E179" s="221"/>
      <c r="F179" s="222" t="s">
        <v>147</v>
      </c>
      <c r="G179" s="220"/>
      <c r="H179" s="223" t="n">
        <v>4</v>
      </c>
      <c r="I179" s="224"/>
      <c r="J179" s="220"/>
      <c r="K179" s="220"/>
      <c r="L179" s="225"/>
      <c r="M179" s="226"/>
      <c r="N179" s="227"/>
      <c r="O179" s="227"/>
      <c r="P179" s="227"/>
      <c r="Q179" s="227"/>
      <c r="R179" s="227"/>
      <c r="S179" s="227"/>
      <c r="T179" s="228"/>
      <c r="AT179" s="229" t="s">
        <v>186</v>
      </c>
      <c r="AU179" s="229" t="s">
        <v>85</v>
      </c>
      <c r="AV179" s="218" t="s">
        <v>85</v>
      </c>
      <c r="AW179" s="218" t="s">
        <v>36</v>
      </c>
      <c r="AX179" s="218" t="s">
        <v>83</v>
      </c>
      <c r="AY179" s="229" t="s">
        <v>175</v>
      </c>
    </row>
    <row r="180" s="31" customFormat="true" ht="21.75" hidden="false" customHeight="true" outlineLevel="0" collapsed="false">
      <c r="A180" s="24"/>
      <c r="B180" s="25"/>
      <c r="C180" s="198" t="s">
        <v>304</v>
      </c>
      <c r="D180" s="198" t="s">
        <v>177</v>
      </c>
      <c r="E180" s="199" t="s">
        <v>305</v>
      </c>
      <c r="F180" s="200" t="s">
        <v>306</v>
      </c>
      <c r="G180" s="201" t="s">
        <v>138</v>
      </c>
      <c r="H180" s="202" t="n">
        <v>380</v>
      </c>
      <c r="I180" s="203"/>
      <c r="J180" s="204" t="n">
        <f aca="false">ROUND(I180*H180,2)</f>
        <v>0</v>
      </c>
      <c r="K180" s="200" t="s">
        <v>180</v>
      </c>
      <c r="L180" s="30"/>
      <c r="M180" s="205"/>
      <c r="N180" s="206" t="s">
        <v>46</v>
      </c>
      <c r="O180" s="67"/>
      <c r="P180" s="207" t="n">
        <f aca="false">O180*H180</f>
        <v>0</v>
      </c>
      <c r="Q180" s="207" t="n">
        <v>0</v>
      </c>
      <c r="R180" s="207" t="n">
        <f aca="false">Q180*H180</f>
        <v>0</v>
      </c>
      <c r="S180" s="207" t="n">
        <v>0</v>
      </c>
      <c r="T180" s="208" t="n">
        <f aca="false">S180*H180</f>
        <v>0</v>
      </c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R180" s="209" t="s">
        <v>149</v>
      </c>
      <c r="AT180" s="209" t="s">
        <v>177</v>
      </c>
      <c r="AU180" s="209" t="s">
        <v>85</v>
      </c>
      <c r="AY180" s="3" t="s">
        <v>175</v>
      </c>
      <c r="BE180" s="210" t="n">
        <f aca="false">IF(N180="základní",J180,0)</f>
        <v>0</v>
      </c>
      <c r="BF180" s="210" t="n">
        <f aca="false">IF(N180="snížená",J180,0)</f>
        <v>0</v>
      </c>
      <c r="BG180" s="210" t="n">
        <f aca="false">IF(N180="zákl. přenesená",J180,0)</f>
        <v>0</v>
      </c>
      <c r="BH180" s="210" t="n">
        <f aca="false">IF(N180="sníž. přenesená",J180,0)</f>
        <v>0</v>
      </c>
      <c r="BI180" s="210" t="n">
        <f aca="false">IF(N180="nulová",J180,0)</f>
        <v>0</v>
      </c>
      <c r="BJ180" s="3" t="s">
        <v>83</v>
      </c>
      <c r="BK180" s="210" t="n">
        <f aca="false">ROUND(I180*H180,2)</f>
        <v>0</v>
      </c>
      <c r="BL180" s="3" t="s">
        <v>149</v>
      </c>
      <c r="BM180" s="209" t="s">
        <v>307</v>
      </c>
    </row>
    <row r="181" s="31" customFormat="true" ht="16.4" hidden="false" customHeight="false" outlineLevel="0" collapsed="false">
      <c r="A181" s="24"/>
      <c r="B181" s="25"/>
      <c r="C181" s="26"/>
      <c r="D181" s="211" t="s">
        <v>182</v>
      </c>
      <c r="E181" s="26"/>
      <c r="F181" s="212" t="s">
        <v>308</v>
      </c>
      <c r="G181" s="26"/>
      <c r="H181" s="26"/>
      <c r="I181" s="213"/>
      <c r="J181" s="26"/>
      <c r="K181" s="26"/>
      <c r="L181" s="30"/>
      <c r="M181" s="214"/>
      <c r="N181" s="215"/>
      <c r="O181" s="67"/>
      <c r="P181" s="67"/>
      <c r="Q181" s="67"/>
      <c r="R181" s="67"/>
      <c r="S181" s="67"/>
      <c r="T181" s="68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T181" s="3" t="s">
        <v>182</v>
      </c>
      <c r="AU181" s="3" t="s">
        <v>85</v>
      </c>
    </row>
    <row r="182" s="31" customFormat="true" ht="12.8" hidden="false" customHeight="false" outlineLevel="0" collapsed="false">
      <c r="A182" s="24"/>
      <c r="B182" s="25"/>
      <c r="C182" s="26"/>
      <c r="D182" s="216" t="s">
        <v>184</v>
      </c>
      <c r="E182" s="26"/>
      <c r="F182" s="217" t="s">
        <v>309</v>
      </c>
      <c r="G182" s="26"/>
      <c r="H182" s="26"/>
      <c r="I182" s="213"/>
      <c r="J182" s="26"/>
      <c r="K182" s="26"/>
      <c r="L182" s="30"/>
      <c r="M182" s="214"/>
      <c r="N182" s="215"/>
      <c r="O182" s="67"/>
      <c r="P182" s="67"/>
      <c r="Q182" s="67"/>
      <c r="R182" s="67"/>
      <c r="S182" s="67"/>
      <c r="T182" s="68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T182" s="3" t="s">
        <v>184</v>
      </c>
      <c r="AU182" s="3" t="s">
        <v>85</v>
      </c>
    </row>
    <row r="183" s="218" customFormat="true" ht="12.8" hidden="false" customHeight="false" outlineLevel="0" collapsed="false">
      <c r="B183" s="219"/>
      <c r="C183" s="220"/>
      <c r="D183" s="211" t="s">
        <v>186</v>
      </c>
      <c r="E183" s="221"/>
      <c r="F183" s="222" t="s">
        <v>310</v>
      </c>
      <c r="G183" s="220"/>
      <c r="H183" s="223" t="n">
        <v>171</v>
      </c>
      <c r="I183" s="224"/>
      <c r="J183" s="220"/>
      <c r="K183" s="220"/>
      <c r="L183" s="225"/>
      <c r="M183" s="226"/>
      <c r="N183" s="227"/>
      <c r="O183" s="227"/>
      <c r="P183" s="227"/>
      <c r="Q183" s="227"/>
      <c r="R183" s="227"/>
      <c r="S183" s="227"/>
      <c r="T183" s="228"/>
      <c r="AT183" s="229" t="s">
        <v>186</v>
      </c>
      <c r="AU183" s="229" t="s">
        <v>85</v>
      </c>
      <c r="AV183" s="218" t="s">
        <v>85</v>
      </c>
      <c r="AW183" s="218" t="s">
        <v>36</v>
      </c>
      <c r="AX183" s="218" t="s">
        <v>75</v>
      </c>
      <c r="AY183" s="229" t="s">
        <v>175</v>
      </c>
    </row>
    <row r="184" s="218" customFormat="true" ht="12.8" hidden="false" customHeight="false" outlineLevel="0" collapsed="false">
      <c r="B184" s="219"/>
      <c r="C184" s="220"/>
      <c r="D184" s="211" t="s">
        <v>186</v>
      </c>
      <c r="E184" s="221"/>
      <c r="F184" s="222" t="s">
        <v>311</v>
      </c>
      <c r="G184" s="220"/>
      <c r="H184" s="223" t="n">
        <v>209</v>
      </c>
      <c r="I184" s="224"/>
      <c r="J184" s="220"/>
      <c r="K184" s="220"/>
      <c r="L184" s="225"/>
      <c r="M184" s="226"/>
      <c r="N184" s="227"/>
      <c r="O184" s="227"/>
      <c r="P184" s="227"/>
      <c r="Q184" s="227"/>
      <c r="R184" s="227"/>
      <c r="S184" s="227"/>
      <c r="T184" s="228"/>
      <c r="AT184" s="229" t="s">
        <v>186</v>
      </c>
      <c r="AU184" s="229" t="s">
        <v>85</v>
      </c>
      <c r="AV184" s="218" t="s">
        <v>85</v>
      </c>
      <c r="AW184" s="218" t="s">
        <v>36</v>
      </c>
      <c r="AX184" s="218" t="s">
        <v>75</v>
      </c>
      <c r="AY184" s="229" t="s">
        <v>175</v>
      </c>
    </row>
    <row r="185" s="230" customFormat="true" ht="12.8" hidden="false" customHeight="false" outlineLevel="0" collapsed="false">
      <c r="B185" s="231"/>
      <c r="C185" s="232"/>
      <c r="D185" s="211" t="s">
        <v>186</v>
      </c>
      <c r="E185" s="233"/>
      <c r="F185" s="234" t="s">
        <v>210</v>
      </c>
      <c r="G185" s="232"/>
      <c r="H185" s="235" t="n">
        <v>380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186</v>
      </c>
      <c r="AU185" s="241" t="s">
        <v>85</v>
      </c>
      <c r="AV185" s="230" t="s">
        <v>149</v>
      </c>
      <c r="AW185" s="230" t="s">
        <v>36</v>
      </c>
      <c r="AX185" s="230" t="s">
        <v>83</v>
      </c>
      <c r="AY185" s="241" t="s">
        <v>175</v>
      </c>
    </row>
    <row r="186" s="31" customFormat="true" ht="21.75" hidden="false" customHeight="true" outlineLevel="0" collapsed="false">
      <c r="A186" s="24"/>
      <c r="B186" s="25"/>
      <c r="C186" s="198" t="s">
        <v>312</v>
      </c>
      <c r="D186" s="198" t="s">
        <v>177</v>
      </c>
      <c r="E186" s="199" t="s">
        <v>313</v>
      </c>
      <c r="F186" s="200" t="s">
        <v>314</v>
      </c>
      <c r="G186" s="201" t="s">
        <v>138</v>
      </c>
      <c r="H186" s="202" t="n">
        <v>38</v>
      </c>
      <c r="I186" s="203"/>
      <c r="J186" s="204" t="n">
        <f aca="false">ROUND(I186*H186,2)</f>
        <v>0</v>
      </c>
      <c r="K186" s="200" t="s">
        <v>180</v>
      </c>
      <c r="L186" s="30"/>
      <c r="M186" s="205"/>
      <c r="N186" s="206" t="s">
        <v>46</v>
      </c>
      <c r="O186" s="67"/>
      <c r="P186" s="207" t="n">
        <f aca="false">O186*H186</f>
        <v>0</v>
      </c>
      <c r="Q186" s="207" t="n">
        <v>0</v>
      </c>
      <c r="R186" s="207" t="n">
        <f aca="false">Q186*H186</f>
        <v>0</v>
      </c>
      <c r="S186" s="207" t="n">
        <v>0</v>
      </c>
      <c r="T186" s="208" t="n">
        <f aca="false">S186*H186</f>
        <v>0</v>
      </c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R186" s="209" t="s">
        <v>149</v>
      </c>
      <c r="AT186" s="209" t="s">
        <v>177</v>
      </c>
      <c r="AU186" s="209" t="s">
        <v>85</v>
      </c>
      <c r="AY186" s="3" t="s">
        <v>175</v>
      </c>
      <c r="BE186" s="210" t="n">
        <f aca="false">IF(N186="základní",J186,0)</f>
        <v>0</v>
      </c>
      <c r="BF186" s="210" t="n">
        <f aca="false">IF(N186="snížená",J186,0)</f>
        <v>0</v>
      </c>
      <c r="BG186" s="210" t="n">
        <f aca="false">IF(N186="zákl. přenesená",J186,0)</f>
        <v>0</v>
      </c>
      <c r="BH186" s="210" t="n">
        <f aca="false">IF(N186="sníž. přenesená",J186,0)</f>
        <v>0</v>
      </c>
      <c r="BI186" s="210" t="n">
        <f aca="false">IF(N186="nulová",J186,0)</f>
        <v>0</v>
      </c>
      <c r="BJ186" s="3" t="s">
        <v>83</v>
      </c>
      <c r="BK186" s="210" t="n">
        <f aca="false">ROUND(I186*H186,2)</f>
        <v>0</v>
      </c>
      <c r="BL186" s="3" t="s">
        <v>149</v>
      </c>
      <c r="BM186" s="209" t="s">
        <v>315</v>
      </c>
    </row>
    <row r="187" s="31" customFormat="true" ht="16.4" hidden="false" customHeight="false" outlineLevel="0" collapsed="false">
      <c r="A187" s="24"/>
      <c r="B187" s="25"/>
      <c r="C187" s="26"/>
      <c r="D187" s="211" t="s">
        <v>182</v>
      </c>
      <c r="E187" s="26"/>
      <c r="F187" s="212" t="s">
        <v>316</v>
      </c>
      <c r="G187" s="26"/>
      <c r="H187" s="26"/>
      <c r="I187" s="213"/>
      <c r="J187" s="26"/>
      <c r="K187" s="26"/>
      <c r="L187" s="30"/>
      <c r="M187" s="214"/>
      <c r="N187" s="215"/>
      <c r="O187" s="67"/>
      <c r="P187" s="67"/>
      <c r="Q187" s="67"/>
      <c r="R187" s="67"/>
      <c r="S187" s="67"/>
      <c r="T187" s="68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T187" s="3" t="s">
        <v>182</v>
      </c>
      <c r="AU187" s="3" t="s">
        <v>85</v>
      </c>
    </row>
    <row r="188" s="31" customFormat="true" ht="12.8" hidden="false" customHeight="false" outlineLevel="0" collapsed="false">
      <c r="A188" s="24"/>
      <c r="B188" s="25"/>
      <c r="C188" s="26"/>
      <c r="D188" s="216" t="s">
        <v>184</v>
      </c>
      <c r="E188" s="26"/>
      <c r="F188" s="217" t="s">
        <v>317</v>
      </c>
      <c r="G188" s="26"/>
      <c r="H188" s="26"/>
      <c r="I188" s="213"/>
      <c r="J188" s="26"/>
      <c r="K188" s="26"/>
      <c r="L188" s="30"/>
      <c r="M188" s="214"/>
      <c r="N188" s="215"/>
      <c r="O188" s="67"/>
      <c r="P188" s="67"/>
      <c r="Q188" s="67"/>
      <c r="R188" s="67"/>
      <c r="S188" s="67"/>
      <c r="T188" s="68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T188" s="3" t="s">
        <v>184</v>
      </c>
      <c r="AU188" s="3" t="s">
        <v>85</v>
      </c>
    </row>
    <row r="189" s="218" customFormat="true" ht="12.8" hidden="false" customHeight="false" outlineLevel="0" collapsed="false">
      <c r="B189" s="219"/>
      <c r="C189" s="220"/>
      <c r="D189" s="211" t="s">
        <v>186</v>
      </c>
      <c r="E189" s="221"/>
      <c r="F189" s="222" t="s">
        <v>318</v>
      </c>
      <c r="G189" s="220"/>
      <c r="H189" s="223" t="n">
        <v>38</v>
      </c>
      <c r="I189" s="224"/>
      <c r="J189" s="220"/>
      <c r="K189" s="220"/>
      <c r="L189" s="225"/>
      <c r="M189" s="226"/>
      <c r="N189" s="227"/>
      <c r="O189" s="227"/>
      <c r="P189" s="227"/>
      <c r="Q189" s="227"/>
      <c r="R189" s="227"/>
      <c r="S189" s="227"/>
      <c r="T189" s="228"/>
      <c r="AT189" s="229" t="s">
        <v>186</v>
      </c>
      <c r="AU189" s="229" t="s">
        <v>85</v>
      </c>
      <c r="AV189" s="218" t="s">
        <v>85</v>
      </c>
      <c r="AW189" s="218" t="s">
        <v>36</v>
      </c>
      <c r="AX189" s="218" t="s">
        <v>83</v>
      </c>
      <c r="AY189" s="229" t="s">
        <v>175</v>
      </c>
    </row>
    <row r="190" s="31" customFormat="true" ht="16.5" hidden="false" customHeight="true" outlineLevel="0" collapsed="false">
      <c r="A190" s="24"/>
      <c r="B190" s="25"/>
      <c r="C190" s="198" t="s">
        <v>7</v>
      </c>
      <c r="D190" s="198" t="s">
        <v>177</v>
      </c>
      <c r="E190" s="199" t="s">
        <v>319</v>
      </c>
      <c r="F190" s="200" t="s">
        <v>320</v>
      </c>
      <c r="G190" s="201" t="s">
        <v>138</v>
      </c>
      <c r="H190" s="202" t="n">
        <v>171</v>
      </c>
      <c r="I190" s="203"/>
      <c r="J190" s="204" t="n">
        <f aca="false">ROUND(I190*H190,2)</f>
        <v>0</v>
      </c>
      <c r="K190" s="200" t="s">
        <v>180</v>
      </c>
      <c r="L190" s="30"/>
      <c r="M190" s="205"/>
      <c r="N190" s="206" t="s">
        <v>46</v>
      </c>
      <c r="O190" s="67"/>
      <c r="P190" s="207" t="n">
        <f aca="false">O190*H190</f>
        <v>0</v>
      </c>
      <c r="Q190" s="207" t="n">
        <v>0</v>
      </c>
      <c r="R190" s="207" t="n">
        <f aca="false">Q190*H190</f>
        <v>0</v>
      </c>
      <c r="S190" s="207" t="n">
        <v>0</v>
      </c>
      <c r="T190" s="208" t="n">
        <f aca="false">S190*H190</f>
        <v>0</v>
      </c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R190" s="209" t="s">
        <v>149</v>
      </c>
      <c r="AT190" s="209" t="s">
        <v>177</v>
      </c>
      <c r="AU190" s="209" t="s">
        <v>85</v>
      </c>
      <c r="AY190" s="3" t="s">
        <v>175</v>
      </c>
      <c r="BE190" s="210" t="n">
        <f aca="false">IF(N190="základní",J190,0)</f>
        <v>0</v>
      </c>
      <c r="BF190" s="210" t="n">
        <f aca="false">IF(N190="snížená",J190,0)</f>
        <v>0</v>
      </c>
      <c r="BG190" s="210" t="n">
        <f aca="false">IF(N190="zákl. přenesená",J190,0)</f>
        <v>0</v>
      </c>
      <c r="BH190" s="210" t="n">
        <f aca="false">IF(N190="sníž. přenesená",J190,0)</f>
        <v>0</v>
      </c>
      <c r="BI190" s="210" t="n">
        <f aca="false">IF(N190="nulová",J190,0)</f>
        <v>0</v>
      </c>
      <c r="BJ190" s="3" t="s">
        <v>83</v>
      </c>
      <c r="BK190" s="210" t="n">
        <f aca="false">ROUND(I190*H190,2)</f>
        <v>0</v>
      </c>
      <c r="BL190" s="3" t="s">
        <v>149</v>
      </c>
      <c r="BM190" s="209" t="s">
        <v>321</v>
      </c>
    </row>
    <row r="191" s="31" customFormat="true" ht="16.4" hidden="false" customHeight="false" outlineLevel="0" collapsed="false">
      <c r="A191" s="24"/>
      <c r="B191" s="25"/>
      <c r="C191" s="26"/>
      <c r="D191" s="211" t="s">
        <v>182</v>
      </c>
      <c r="E191" s="26"/>
      <c r="F191" s="212" t="s">
        <v>322</v>
      </c>
      <c r="G191" s="26"/>
      <c r="H191" s="26"/>
      <c r="I191" s="213"/>
      <c r="J191" s="26"/>
      <c r="K191" s="26"/>
      <c r="L191" s="30"/>
      <c r="M191" s="214"/>
      <c r="N191" s="215"/>
      <c r="O191" s="67"/>
      <c r="P191" s="67"/>
      <c r="Q191" s="67"/>
      <c r="R191" s="67"/>
      <c r="S191" s="67"/>
      <c r="T191" s="68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T191" s="3" t="s">
        <v>182</v>
      </c>
      <c r="AU191" s="3" t="s">
        <v>85</v>
      </c>
    </row>
    <row r="192" s="31" customFormat="true" ht="12.8" hidden="false" customHeight="false" outlineLevel="0" collapsed="false">
      <c r="A192" s="24"/>
      <c r="B192" s="25"/>
      <c r="C192" s="26"/>
      <c r="D192" s="216" t="s">
        <v>184</v>
      </c>
      <c r="E192" s="26"/>
      <c r="F192" s="217" t="s">
        <v>323</v>
      </c>
      <c r="G192" s="26"/>
      <c r="H192" s="26"/>
      <c r="I192" s="213"/>
      <c r="J192" s="26"/>
      <c r="K192" s="26"/>
      <c r="L192" s="30"/>
      <c r="M192" s="214"/>
      <c r="N192" s="215"/>
      <c r="O192" s="67"/>
      <c r="P192" s="67"/>
      <c r="Q192" s="67"/>
      <c r="R192" s="67"/>
      <c r="S192" s="67"/>
      <c r="T192" s="68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T192" s="3" t="s">
        <v>184</v>
      </c>
      <c r="AU192" s="3" t="s">
        <v>85</v>
      </c>
    </row>
    <row r="193" s="218" customFormat="true" ht="12.8" hidden="false" customHeight="false" outlineLevel="0" collapsed="false">
      <c r="B193" s="219"/>
      <c r="C193" s="220"/>
      <c r="D193" s="211" t="s">
        <v>186</v>
      </c>
      <c r="E193" s="221"/>
      <c r="F193" s="222" t="s">
        <v>324</v>
      </c>
      <c r="G193" s="220"/>
      <c r="H193" s="223" t="n">
        <v>171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AT193" s="229" t="s">
        <v>186</v>
      </c>
      <c r="AU193" s="229" t="s">
        <v>85</v>
      </c>
      <c r="AV193" s="218" t="s">
        <v>85</v>
      </c>
      <c r="AW193" s="218" t="s">
        <v>36</v>
      </c>
      <c r="AX193" s="218" t="s">
        <v>83</v>
      </c>
      <c r="AY193" s="229" t="s">
        <v>175</v>
      </c>
    </row>
    <row r="194" s="31" customFormat="true" ht="16.5" hidden="false" customHeight="true" outlineLevel="0" collapsed="false">
      <c r="A194" s="24"/>
      <c r="B194" s="25"/>
      <c r="C194" s="198" t="s">
        <v>325</v>
      </c>
      <c r="D194" s="198" t="s">
        <v>177</v>
      </c>
      <c r="E194" s="199" t="s">
        <v>326</v>
      </c>
      <c r="F194" s="200" t="s">
        <v>327</v>
      </c>
      <c r="G194" s="201" t="s">
        <v>138</v>
      </c>
      <c r="H194" s="202" t="n">
        <v>76</v>
      </c>
      <c r="I194" s="203"/>
      <c r="J194" s="204" t="n">
        <f aca="false">ROUND(I194*H194,2)</f>
        <v>0</v>
      </c>
      <c r="K194" s="200" t="s">
        <v>180</v>
      </c>
      <c r="L194" s="30"/>
      <c r="M194" s="205"/>
      <c r="N194" s="206" t="s">
        <v>46</v>
      </c>
      <c r="O194" s="67"/>
      <c r="P194" s="207" t="n">
        <f aca="false">O194*H194</f>
        <v>0</v>
      </c>
      <c r="Q194" s="207" t="n">
        <v>0</v>
      </c>
      <c r="R194" s="207" t="n">
        <f aca="false">Q194*H194</f>
        <v>0</v>
      </c>
      <c r="S194" s="207" t="n">
        <v>0</v>
      </c>
      <c r="T194" s="208" t="n">
        <f aca="false">S194*H194</f>
        <v>0</v>
      </c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R194" s="209" t="s">
        <v>149</v>
      </c>
      <c r="AT194" s="209" t="s">
        <v>177</v>
      </c>
      <c r="AU194" s="209" t="s">
        <v>85</v>
      </c>
      <c r="AY194" s="3" t="s">
        <v>175</v>
      </c>
      <c r="BE194" s="210" t="n">
        <f aca="false">IF(N194="základní",J194,0)</f>
        <v>0</v>
      </c>
      <c r="BF194" s="210" t="n">
        <f aca="false">IF(N194="snížená",J194,0)</f>
        <v>0</v>
      </c>
      <c r="BG194" s="210" t="n">
        <f aca="false">IF(N194="zákl. přenesená",J194,0)</f>
        <v>0</v>
      </c>
      <c r="BH194" s="210" t="n">
        <f aca="false">IF(N194="sníž. přenesená",J194,0)</f>
        <v>0</v>
      </c>
      <c r="BI194" s="210" t="n">
        <f aca="false">IF(N194="nulová",J194,0)</f>
        <v>0</v>
      </c>
      <c r="BJ194" s="3" t="s">
        <v>83</v>
      </c>
      <c r="BK194" s="210" t="n">
        <f aca="false">ROUND(I194*H194,2)</f>
        <v>0</v>
      </c>
      <c r="BL194" s="3" t="s">
        <v>149</v>
      </c>
      <c r="BM194" s="209" t="s">
        <v>328</v>
      </c>
    </row>
    <row r="195" s="31" customFormat="true" ht="16.4" hidden="false" customHeight="false" outlineLevel="0" collapsed="false">
      <c r="A195" s="24"/>
      <c r="B195" s="25"/>
      <c r="C195" s="26"/>
      <c r="D195" s="211" t="s">
        <v>182</v>
      </c>
      <c r="E195" s="26"/>
      <c r="F195" s="212" t="s">
        <v>329</v>
      </c>
      <c r="G195" s="26"/>
      <c r="H195" s="26"/>
      <c r="I195" s="213"/>
      <c r="J195" s="26"/>
      <c r="K195" s="26"/>
      <c r="L195" s="30"/>
      <c r="M195" s="214"/>
      <c r="N195" s="215"/>
      <c r="O195" s="67"/>
      <c r="P195" s="67"/>
      <c r="Q195" s="67"/>
      <c r="R195" s="67"/>
      <c r="S195" s="67"/>
      <c r="T195" s="68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T195" s="3" t="s">
        <v>182</v>
      </c>
      <c r="AU195" s="3" t="s">
        <v>85</v>
      </c>
    </row>
    <row r="196" s="31" customFormat="true" ht="12.8" hidden="false" customHeight="false" outlineLevel="0" collapsed="false">
      <c r="A196" s="24"/>
      <c r="B196" s="25"/>
      <c r="C196" s="26"/>
      <c r="D196" s="216" t="s">
        <v>184</v>
      </c>
      <c r="E196" s="26"/>
      <c r="F196" s="217" t="s">
        <v>330</v>
      </c>
      <c r="G196" s="26"/>
      <c r="H196" s="26"/>
      <c r="I196" s="213"/>
      <c r="J196" s="26"/>
      <c r="K196" s="26"/>
      <c r="L196" s="30"/>
      <c r="M196" s="214"/>
      <c r="N196" s="215"/>
      <c r="O196" s="67"/>
      <c r="P196" s="67"/>
      <c r="Q196" s="67"/>
      <c r="R196" s="67"/>
      <c r="S196" s="67"/>
      <c r="T196" s="68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T196" s="3" t="s">
        <v>184</v>
      </c>
      <c r="AU196" s="3" t="s">
        <v>85</v>
      </c>
    </row>
    <row r="197" s="218" customFormat="true" ht="12.8" hidden="false" customHeight="false" outlineLevel="0" collapsed="false">
      <c r="B197" s="219"/>
      <c r="C197" s="220"/>
      <c r="D197" s="211" t="s">
        <v>186</v>
      </c>
      <c r="E197" s="221"/>
      <c r="F197" s="222" t="s">
        <v>331</v>
      </c>
      <c r="G197" s="220"/>
      <c r="H197" s="223" t="n">
        <v>76</v>
      </c>
      <c r="I197" s="224"/>
      <c r="J197" s="220"/>
      <c r="K197" s="220"/>
      <c r="L197" s="225"/>
      <c r="M197" s="226"/>
      <c r="N197" s="227"/>
      <c r="O197" s="227"/>
      <c r="P197" s="227"/>
      <c r="Q197" s="227"/>
      <c r="R197" s="227"/>
      <c r="S197" s="227"/>
      <c r="T197" s="228"/>
      <c r="AT197" s="229" t="s">
        <v>186</v>
      </c>
      <c r="AU197" s="229" t="s">
        <v>85</v>
      </c>
      <c r="AV197" s="218" t="s">
        <v>85</v>
      </c>
      <c r="AW197" s="218" t="s">
        <v>36</v>
      </c>
      <c r="AX197" s="218" t="s">
        <v>83</v>
      </c>
      <c r="AY197" s="229" t="s">
        <v>175</v>
      </c>
    </row>
    <row r="198" s="31" customFormat="true" ht="21.75" hidden="false" customHeight="true" outlineLevel="0" collapsed="false">
      <c r="A198" s="24"/>
      <c r="B198" s="25"/>
      <c r="C198" s="198" t="s">
        <v>332</v>
      </c>
      <c r="D198" s="198" t="s">
        <v>177</v>
      </c>
      <c r="E198" s="199" t="s">
        <v>333</v>
      </c>
      <c r="F198" s="200" t="s">
        <v>334</v>
      </c>
      <c r="G198" s="201" t="s">
        <v>112</v>
      </c>
      <c r="H198" s="202" t="n">
        <v>185.952</v>
      </c>
      <c r="I198" s="203"/>
      <c r="J198" s="204" t="n">
        <f aca="false">ROUND(I198*H198,2)</f>
        <v>0</v>
      </c>
      <c r="K198" s="200" t="s">
        <v>180</v>
      </c>
      <c r="L198" s="30"/>
      <c r="M198" s="205"/>
      <c r="N198" s="206" t="s">
        <v>46</v>
      </c>
      <c r="O198" s="67"/>
      <c r="P198" s="207" t="n">
        <f aca="false">O198*H198</f>
        <v>0</v>
      </c>
      <c r="Q198" s="207" t="n">
        <v>0</v>
      </c>
      <c r="R198" s="207" t="n">
        <f aca="false">Q198*H198</f>
        <v>0</v>
      </c>
      <c r="S198" s="207" t="n">
        <v>0</v>
      </c>
      <c r="T198" s="208" t="n">
        <f aca="false">S198*H198</f>
        <v>0</v>
      </c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R198" s="209" t="s">
        <v>149</v>
      </c>
      <c r="AT198" s="209" t="s">
        <v>177</v>
      </c>
      <c r="AU198" s="209" t="s">
        <v>85</v>
      </c>
      <c r="AY198" s="3" t="s">
        <v>175</v>
      </c>
      <c r="BE198" s="210" t="n">
        <f aca="false">IF(N198="základní",J198,0)</f>
        <v>0</v>
      </c>
      <c r="BF198" s="210" t="n">
        <f aca="false">IF(N198="snížená",J198,0)</f>
        <v>0</v>
      </c>
      <c r="BG198" s="210" t="n">
        <f aca="false">IF(N198="zákl. přenesená",J198,0)</f>
        <v>0</v>
      </c>
      <c r="BH198" s="210" t="n">
        <f aca="false">IF(N198="sníž. přenesená",J198,0)</f>
        <v>0</v>
      </c>
      <c r="BI198" s="210" t="n">
        <f aca="false">IF(N198="nulová",J198,0)</f>
        <v>0</v>
      </c>
      <c r="BJ198" s="3" t="s">
        <v>83</v>
      </c>
      <c r="BK198" s="210" t="n">
        <f aca="false">ROUND(I198*H198,2)</f>
        <v>0</v>
      </c>
      <c r="BL198" s="3" t="s">
        <v>149</v>
      </c>
      <c r="BM198" s="209" t="s">
        <v>335</v>
      </c>
    </row>
    <row r="199" s="31" customFormat="true" ht="16.4" hidden="false" customHeight="false" outlineLevel="0" collapsed="false">
      <c r="A199" s="24"/>
      <c r="B199" s="25"/>
      <c r="C199" s="26"/>
      <c r="D199" s="211" t="s">
        <v>182</v>
      </c>
      <c r="E199" s="26"/>
      <c r="F199" s="212" t="s">
        <v>336</v>
      </c>
      <c r="G199" s="26"/>
      <c r="H199" s="26"/>
      <c r="I199" s="213"/>
      <c r="J199" s="26"/>
      <c r="K199" s="26"/>
      <c r="L199" s="30"/>
      <c r="M199" s="214"/>
      <c r="N199" s="215"/>
      <c r="O199" s="67"/>
      <c r="P199" s="67"/>
      <c r="Q199" s="67"/>
      <c r="R199" s="67"/>
      <c r="S199" s="67"/>
      <c r="T199" s="68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T199" s="3" t="s">
        <v>182</v>
      </c>
      <c r="AU199" s="3" t="s">
        <v>85</v>
      </c>
    </row>
    <row r="200" s="31" customFormat="true" ht="12.8" hidden="false" customHeight="false" outlineLevel="0" collapsed="false">
      <c r="A200" s="24"/>
      <c r="B200" s="25"/>
      <c r="C200" s="26"/>
      <c r="D200" s="216" t="s">
        <v>184</v>
      </c>
      <c r="E200" s="26"/>
      <c r="F200" s="217" t="s">
        <v>337</v>
      </c>
      <c r="G200" s="26"/>
      <c r="H200" s="26"/>
      <c r="I200" s="213"/>
      <c r="J200" s="26"/>
      <c r="K200" s="26"/>
      <c r="L200" s="30"/>
      <c r="M200" s="214"/>
      <c r="N200" s="215"/>
      <c r="O200" s="67"/>
      <c r="P200" s="67"/>
      <c r="Q200" s="67"/>
      <c r="R200" s="67"/>
      <c r="S200" s="67"/>
      <c r="T200" s="68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T200" s="3" t="s">
        <v>184</v>
      </c>
      <c r="AU200" s="3" t="s">
        <v>85</v>
      </c>
    </row>
    <row r="201" s="218" customFormat="true" ht="12.8" hidden="false" customHeight="false" outlineLevel="0" collapsed="false">
      <c r="B201" s="219"/>
      <c r="C201" s="220"/>
      <c r="D201" s="211" t="s">
        <v>186</v>
      </c>
      <c r="E201" s="221"/>
      <c r="F201" s="222" t="s">
        <v>338</v>
      </c>
      <c r="G201" s="220"/>
      <c r="H201" s="223" t="n">
        <v>16.6</v>
      </c>
      <c r="I201" s="224"/>
      <c r="J201" s="220"/>
      <c r="K201" s="220"/>
      <c r="L201" s="225"/>
      <c r="M201" s="226"/>
      <c r="N201" s="227"/>
      <c r="O201" s="227"/>
      <c r="P201" s="227"/>
      <c r="Q201" s="227"/>
      <c r="R201" s="227"/>
      <c r="S201" s="227"/>
      <c r="T201" s="228"/>
      <c r="AT201" s="229" t="s">
        <v>186</v>
      </c>
      <c r="AU201" s="229" t="s">
        <v>85</v>
      </c>
      <c r="AV201" s="218" t="s">
        <v>85</v>
      </c>
      <c r="AW201" s="218" t="s">
        <v>36</v>
      </c>
      <c r="AX201" s="218" t="s">
        <v>75</v>
      </c>
      <c r="AY201" s="229" t="s">
        <v>175</v>
      </c>
    </row>
    <row r="202" s="218" customFormat="true" ht="12.8" hidden="false" customHeight="false" outlineLevel="0" collapsed="false">
      <c r="B202" s="219"/>
      <c r="C202" s="220"/>
      <c r="D202" s="211" t="s">
        <v>186</v>
      </c>
      <c r="E202" s="221"/>
      <c r="F202" s="222" t="s">
        <v>339</v>
      </c>
      <c r="G202" s="220"/>
      <c r="H202" s="223" t="n">
        <v>169.352</v>
      </c>
      <c r="I202" s="224"/>
      <c r="J202" s="220"/>
      <c r="K202" s="220"/>
      <c r="L202" s="225"/>
      <c r="M202" s="226"/>
      <c r="N202" s="227"/>
      <c r="O202" s="227"/>
      <c r="P202" s="227"/>
      <c r="Q202" s="227"/>
      <c r="R202" s="227"/>
      <c r="S202" s="227"/>
      <c r="T202" s="228"/>
      <c r="AT202" s="229" t="s">
        <v>186</v>
      </c>
      <c r="AU202" s="229" t="s">
        <v>85</v>
      </c>
      <c r="AV202" s="218" t="s">
        <v>85</v>
      </c>
      <c r="AW202" s="218" t="s">
        <v>36</v>
      </c>
      <c r="AX202" s="218" t="s">
        <v>75</v>
      </c>
      <c r="AY202" s="229" t="s">
        <v>175</v>
      </c>
    </row>
    <row r="203" s="230" customFormat="true" ht="12.8" hidden="false" customHeight="false" outlineLevel="0" collapsed="false">
      <c r="B203" s="231"/>
      <c r="C203" s="232"/>
      <c r="D203" s="211" t="s">
        <v>186</v>
      </c>
      <c r="E203" s="233"/>
      <c r="F203" s="234" t="s">
        <v>210</v>
      </c>
      <c r="G203" s="232"/>
      <c r="H203" s="235" t="n">
        <v>185.952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186</v>
      </c>
      <c r="AU203" s="241" t="s">
        <v>85</v>
      </c>
      <c r="AV203" s="230" t="s">
        <v>149</v>
      </c>
      <c r="AW203" s="230" t="s">
        <v>36</v>
      </c>
      <c r="AX203" s="230" t="s">
        <v>83</v>
      </c>
      <c r="AY203" s="241" t="s">
        <v>175</v>
      </c>
    </row>
    <row r="204" s="31" customFormat="true" ht="21.75" hidden="false" customHeight="true" outlineLevel="0" collapsed="false">
      <c r="A204" s="24"/>
      <c r="B204" s="25"/>
      <c r="C204" s="198" t="s">
        <v>340</v>
      </c>
      <c r="D204" s="198" t="s">
        <v>177</v>
      </c>
      <c r="E204" s="199" t="s">
        <v>341</v>
      </c>
      <c r="F204" s="200" t="s">
        <v>342</v>
      </c>
      <c r="G204" s="201" t="s">
        <v>112</v>
      </c>
      <c r="H204" s="202" t="n">
        <v>199.99</v>
      </c>
      <c r="I204" s="203"/>
      <c r="J204" s="204" t="n">
        <f aca="false">ROUND(I204*H204,2)</f>
        <v>0</v>
      </c>
      <c r="K204" s="200" t="s">
        <v>180</v>
      </c>
      <c r="L204" s="30"/>
      <c r="M204" s="205"/>
      <c r="N204" s="206" t="s">
        <v>46</v>
      </c>
      <c r="O204" s="67"/>
      <c r="P204" s="207" t="n">
        <f aca="false">O204*H204</f>
        <v>0</v>
      </c>
      <c r="Q204" s="207" t="n">
        <v>0</v>
      </c>
      <c r="R204" s="207" t="n">
        <f aca="false">Q204*H204</f>
        <v>0</v>
      </c>
      <c r="S204" s="207" t="n">
        <v>0</v>
      </c>
      <c r="T204" s="208" t="n">
        <f aca="false">S204*H204</f>
        <v>0</v>
      </c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R204" s="209" t="s">
        <v>149</v>
      </c>
      <c r="AT204" s="209" t="s">
        <v>177</v>
      </c>
      <c r="AU204" s="209" t="s">
        <v>85</v>
      </c>
      <c r="AY204" s="3" t="s">
        <v>175</v>
      </c>
      <c r="BE204" s="210" t="n">
        <f aca="false">IF(N204="základní",J204,0)</f>
        <v>0</v>
      </c>
      <c r="BF204" s="210" t="n">
        <f aca="false">IF(N204="snížená",J204,0)</f>
        <v>0</v>
      </c>
      <c r="BG204" s="210" t="n">
        <f aca="false">IF(N204="zákl. přenesená",J204,0)</f>
        <v>0</v>
      </c>
      <c r="BH204" s="210" t="n">
        <f aca="false">IF(N204="sníž. přenesená",J204,0)</f>
        <v>0</v>
      </c>
      <c r="BI204" s="210" t="n">
        <f aca="false">IF(N204="nulová",J204,0)</f>
        <v>0</v>
      </c>
      <c r="BJ204" s="3" t="s">
        <v>83</v>
      </c>
      <c r="BK204" s="210" t="n">
        <f aca="false">ROUND(I204*H204,2)</f>
        <v>0</v>
      </c>
      <c r="BL204" s="3" t="s">
        <v>149</v>
      </c>
      <c r="BM204" s="209" t="s">
        <v>343</v>
      </c>
    </row>
    <row r="205" s="31" customFormat="true" ht="16.4" hidden="false" customHeight="false" outlineLevel="0" collapsed="false">
      <c r="A205" s="24"/>
      <c r="B205" s="25"/>
      <c r="C205" s="26"/>
      <c r="D205" s="211" t="s">
        <v>182</v>
      </c>
      <c r="E205" s="26"/>
      <c r="F205" s="212" t="s">
        <v>344</v>
      </c>
      <c r="G205" s="26"/>
      <c r="H205" s="26"/>
      <c r="I205" s="213"/>
      <c r="J205" s="26"/>
      <c r="K205" s="26"/>
      <c r="L205" s="30"/>
      <c r="M205" s="214"/>
      <c r="N205" s="215"/>
      <c r="O205" s="67"/>
      <c r="P205" s="67"/>
      <c r="Q205" s="67"/>
      <c r="R205" s="67"/>
      <c r="S205" s="67"/>
      <c r="T205" s="68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T205" s="3" t="s">
        <v>182</v>
      </c>
      <c r="AU205" s="3" t="s">
        <v>85</v>
      </c>
    </row>
    <row r="206" s="31" customFormat="true" ht="12.8" hidden="false" customHeight="false" outlineLevel="0" collapsed="false">
      <c r="A206" s="24"/>
      <c r="B206" s="25"/>
      <c r="C206" s="26"/>
      <c r="D206" s="216" t="s">
        <v>184</v>
      </c>
      <c r="E206" s="26"/>
      <c r="F206" s="217" t="s">
        <v>345</v>
      </c>
      <c r="G206" s="26"/>
      <c r="H206" s="26"/>
      <c r="I206" s="213"/>
      <c r="J206" s="26"/>
      <c r="K206" s="26"/>
      <c r="L206" s="30"/>
      <c r="M206" s="214"/>
      <c r="N206" s="215"/>
      <c r="O206" s="67"/>
      <c r="P206" s="67"/>
      <c r="Q206" s="67"/>
      <c r="R206" s="67"/>
      <c r="S206" s="67"/>
      <c r="T206" s="68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T206" s="3" t="s">
        <v>184</v>
      </c>
      <c r="AU206" s="3" t="s">
        <v>85</v>
      </c>
    </row>
    <row r="207" s="218" customFormat="true" ht="12.8" hidden="false" customHeight="false" outlineLevel="0" collapsed="false">
      <c r="B207" s="219"/>
      <c r="C207" s="220"/>
      <c r="D207" s="211" t="s">
        <v>186</v>
      </c>
      <c r="E207" s="221"/>
      <c r="F207" s="222" t="s">
        <v>346</v>
      </c>
      <c r="G207" s="220"/>
      <c r="H207" s="223" t="n">
        <v>199.99</v>
      </c>
      <c r="I207" s="224"/>
      <c r="J207" s="220"/>
      <c r="K207" s="220"/>
      <c r="L207" s="225"/>
      <c r="M207" s="226"/>
      <c r="N207" s="227"/>
      <c r="O207" s="227"/>
      <c r="P207" s="227"/>
      <c r="Q207" s="227"/>
      <c r="R207" s="227"/>
      <c r="S207" s="227"/>
      <c r="T207" s="228"/>
      <c r="AT207" s="229" t="s">
        <v>186</v>
      </c>
      <c r="AU207" s="229" t="s">
        <v>85</v>
      </c>
      <c r="AV207" s="218" t="s">
        <v>85</v>
      </c>
      <c r="AW207" s="218" t="s">
        <v>36</v>
      </c>
      <c r="AX207" s="218" t="s">
        <v>83</v>
      </c>
      <c r="AY207" s="229" t="s">
        <v>175</v>
      </c>
    </row>
    <row r="208" s="31" customFormat="true" ht="16.5" hidden="false" customHeight="true" outlineLevel="0" collapsed="false">
      <c r="A208" s="24"/>
      <c r="B208" s="25"/>
      <c r="C208" s="198" t="s">
        <v>347</v>
      </c>
      <c r="D208" s="198" t="s">
        <v>177</v>
      </c>
      <c r="E208" s="199" t="s">
        <v>348</v>
      </c>
      <c r="F208" s="200" t="s">
        <v>349</v>
      </c>
      <c r="G208" s="201" t="s">
        <v>112</v>
      </c>
      <c r="H208" s="202" t="n">
        <v>14.72</v>
      </c>
      <c r="I208" s="203"/>
      <c r="J208" s="204" t="n">
        <f aca="false">ROUND(I208*H208,2)</f>
        <v>0</v>
      </c>
      <c r="K208" s="200" t="s">
        <v>180</v>
      </c>
      <c r="L208" s="30"/>
      <c r="M208" s="205"/>
      <c r="N208" s="206" t="s">
        <v>46</v>
      </c>
      <c r="O208" s="67"/>
      <c r="P208" s="207" t="n">
        <f aca="false">O208*H208</f>
        <v>0</v>
      </c>
      <c r="Q208" s="207" t="n">
        <v>0</v>
      </c>
      <c r="R208" s="207" t="n">
        <f aca="false">Q208*H208</f>
        <v>0</v>
      </c>
      <c r="S208" s="207" t="n">
        <v>0</v>
      </c>
      <c r="T208" s="208" t="n">
        <f aca="false">S208*H208</f>
        <v>0</v>
      </c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R208" s="209" t="s">
        <v>149</v>
      </c>
      <c r="AT208" s="209" t="s">
        <v>177</v>
      </c>
      <c r="AU208" s="209" t="s">
        <v>85</v>
      </c>
      <c r="AY208" s="3" t="s">
        <v>175</v>
      </c>
      <c r="BE208" s="210" t="n">
        <f aca="false">IF(N208="základní",J208,0)</f>
        <v>0</v>
      </c>
      <c r="BF208" s="210" t="n">
        <f aca="false">IF(N208="snížená",J208,0)</f>
        <v>0</v>
      </c>
      <c r="BG208" s="210" t="n">
        <f aca="false">IF(N208="zákl. přenesená",J208,0)</f>
        <v>0</v>
      </c>
      <c r="BH208" s="210" t="n">
        <f aca="false">IF(N208="sníž. přenesená",J208,0)</f>
        <v>0</v>
      </c>
      <c r="BI208" s="210" t="n">
        <f aca="false">IF(N208="nulová",J208,0)</f>
        <v>0</v>
      </c>
      <c r="BJ208" s="3" t="s">
        <v>83</v>
      </c>
      <c r="BK208" s="210" t="n">
        <f aca="false">ROUND(I208*H208,2)</f>
        <v>0</v>
      </c>
      <c r="BL208" s="3" t="s">
        <v>149</v>
      </c>
      <c r="BM208" s="209" t="s">
        <v>350</v>
      </c>
    </row>
    <row r="209" s="31" customFormat="true" ht="16.4" hidden="false" customHeight="false" outlineLevel="0" collapsed="false">
      <c r="A209" s="24"/>
      <c r="B209" s="25"/>
      <c r="C209" s="26"/>
      <c r="D209" s="211" t="s">
        <v>182</v>
      </c>
      <c r="E209" s="26"/>
      <c r="F209" s="212" t="s">
        <v>351</v>
      </c>
      <c r="G209" s="26"/>
      <c r="H209" s="26"/>
      <c r="I209" s="213"/>
      <c r="J209" s="26"/>
      <c r="K209" s="26"/>
      <c r="L209" s="30"/>
      <c r="M209" s="214"/>
      <c r="N209" s="215"/>
      <c r="O209" s="67"/>
      <c r="P209" s="67"/>
      <c r="Q209" s="67"/>
      <c r="R209" s="67"/>
      <c r="S209" s="67"/>
      <c r="T209" s="68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T209" s="3" t="s">
        <v>182</v>
      </c>
      <c r="AU209" s="3" t="s">
        <v>85</v>
      </c>
    </row>
    <row r="210" s="31" customFormat="true" ht="12.8" hidden="false" customHeight="false" outlineLevel="0" collapsed="false">
      <c r="A210" s="24"/>
      <c r="B210" s="25"/>
      <c r="C210" s="26"/>
      <c r="D210" s="216" t="s">
        <v>184</v>
      </c>
      <c r="E210" s="26"/>
      <c r="F210" s="217" t="s">
        <v>352</v>
      </c>
      <c r="G210" s="26"/>
      <c r="H210" s="26"/>
      <c r="I210" s="213"/>
      <c r="J210" s="26"/>
      <c r="K210" s="26"/>
      <c r="L210" s="30"/>
      <c r="M210" s="214"/>
      <c r="N210" s="215"/>
      <c r="O210" s="67"/>
      <c r="P210" s="67"/>
      <c r="Q210" s="67"/>
      <c r="R210" s="67"/>
      <c r="S210" s="67"/>
      <c r="T210" s="68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T210" s="3" t="s">
        <v>184</v>
      </c>
      <c r="AU210" s="3" t="s">
        <v>85</v>
      </c>
    </row>
    <row r="211" s="218" customFormat="true" ht="12.8" hidden="false" customHeight="false" outlineLevel="0" collapsed="false">
      <c r="B211" s="219"/>
      <c r="C211" s="220"/>
      <c r="D211" s="211" t="s">
        <v>186</v>
      </c>
      <c r="E211" s="221"/>
      <c r="F211" s="222" t="s">
        <v>353</v>
      </c>
      <c r="G211" s="220"/>
      <c r="H211" s="223" t="n">
        <v>14.72</v>
      </c>
      <c r="I211" s="224"/>
      <c r="J211" s="220"/>
      <c r="K211" s="220"/>
      <c r="L211" s="225"/>
      <c r="M211" s="226"/>
      <c r="N211" s="227"/>
      <c r="O211" s="227"/>
      <c r="P211" s="227"/>
      <c r="Q211" s="227"/>
      <c r="R211" s="227"/>
      <c r="S211" s="227"/>
      <c r="T211" s="228"/>
      <c r="AT211" s="229" t="s">
        <v>186</v>
      </c>
      <c r="AU211" s="229" t="s">
        <v>85</v>
      </c>
      <c r="AV211" s="218" t="s">
        <v>85</v>
      </c>
      <c r="AW211" s="218" t="s">
        <v>36</v>
      </c>
      <c r="AX211" s="218" t="s">
        <v>83</v>
      </c>
      <c r="AY211" s="229" t="s">
        <v>175</v>
      </c>
    </row>
    <row r="212" s="31" customFormat="true" ht="16.5" hidden="false" customHeight="true" outlineLevel="0" collapsed="false">
      <c r="A212" s="24"/>
      <c r="B212" s="25"/>
      <c r="C212" s="198" t="s">
        <v>354</v>
      </c>
      <c r="D212" s="198" t="s">
        <v>177</v>
      </c>
      <c r="E212" s="199" t="s">
        <v>355</v>
      </c>
      <c r="F212" s="200" t="s">
        <v>356</v>
      </c>
      <c r="G212" s="201" t="s">
        <v>112</v>
      </c>
      <c r="H212" s="202" t="n">
        <v>14.72</v>
      </c>
      <c r="I212" s="203"/>
      <c r="J212" s="204" t="n">
        <f aca="false">ROUND(I212*H212,2)</f>
        <v>0</v>
      </c>
      <c r="K212" s="200" t="s">
        <v>180</v>
      </c>
      <c r="L212" s="30"/>
      <c r="M212" s="205"/>
      <c r="N212" s="206" t="s">
        <v>46</v>
      </c>
      <c r="O212" s="67"/>
      <c r="P212" s="207" t="n">
        <f aca="false">O212*H212</f>
        <v>0</v>
      </c>
      <c r="Q212" s="207" t="n">
        <v>0</v>
      </c>
      <c r="R212" s="207" t="n">
        <f aca="false">Q212*H212</f>
        <v>0</v>
      </c>
      <c r="S212" s="207" t="n">
        <v>0</v>
      </c>
      <c r="T212" s="208" t="n">
        <f aca="false">S212*H212</f>
        <v>0</v>
      </c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R212" s="209" t="s">
        <v>149</v>
      </c>
      <c r="AT212" s="209" t="s">
        <v>177</v>
      </c>
      <c r="AU212" s="209" t="s">
        <v>85</v>
      </c>
      <c r="AY212" s="3" t="s">
        <v>175</v>
      </c>
      <c r="BE212" s="210" t="n">
        <f aca="false">IF(N212="základní",J212,0)</f>
        <v>0</v>
      </c>
      <c r="BF212" s="210" t="n">
        <f aca="false">IF(N212="snížená",J212,0)</f>
        <v>0</v>
      </c>
      <c r="BG212" s="210" t="n">
        <f aca="false">IF(N212="zákl. přenesená",J212,0)</f>
        <v>0</v>
      </c>
      <c r="BH212" s="210" t="n">
        <f aca="false">IF(N212="sníž. přenesená",J212,0)</f>
        <v>0</v>
      </c>
      <c r="BI212" s="210" t="n">
        <f aca="false">IF(N212="nulová",J212,0)</f>
        <v>0</v>
      </c>
      <c r="BJ212" s="3" t="s">
        <v>83</v>
      </c>
      <c r="BK212" s="210" t="n">
        <f aca="false">ROUND(I212*H212,2)</f>
        <v>0</v>
      </c>
      <c r="BL212" s="3" t="s">
        <v>149</v>
      </c>
      <c r="BM212" s="209" t="s">
        <v>357</v>
      </c>
    </row>
    <row r="213" s="31" customFormat="true" ht="16.4" hidden="false" customHeight="false" outlineLevel="0" collapsed="false">
      <c r="A213" s="24"/>
      <c r="B213" s="25"/>
      <c r="C213" s="26"/>
      <c r="D213" s="211" t="s">
        <v>182</v>
      </c>
      <c r="E213" s="26"/>
      <c r="F213" s="212" t="s">
        <v>358</v>
      </c>
      <c r="G213" s="26"/>
      <c r="H213" s="26"/>
      <c r="I213" s="213"/>
      <c r="J213" s="26"/>
      <c r="K213" s="26"/>
      <c r="L213" s="30"/>
      <c r="M213" s="214"/>
      <c r="N213" s="215"/>
      <c r="O213" s="67"/>
      <c r="P213" s="67"/>
      <c r="Q213" s="67"/>
      <c r="R213" s="67"/>
      <c r="S213" s="67"/>
      <c r="T213" s="68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T213" s="3" t="s">
        <v>182</v>
      </c>
      <c r="AU213" s="3" t="s">
        <v>85</v>
      </c>
    </row>
    <row r="214" s="31" customFormat="true" ht="12.8" hidden="false" customHeight="false" outlineLevel="0" collapsed="false">
      <c r="A214" s="24"/>
      <c r="B214" s="25"/>
      <c r="C214" s="26"/>
      <c r="D214" s="216" t="s">
        <v>184</v>
      </c>
      <c r="E214" s="26"/>
      <c r="F214" s="217" t="s">
        <v>359</v>
      </c>
      <c r="G214" s="26"/>
      <c r="H214" s="26"/>
      <c r="I214" s="213"/>
      <c r="J214" s="26"/>
      <c r="K214" s="26"/>
      <c r="L214" s="30"/>
      <c r="M214" s="214"/>
      <c r="N214" s="215"/>
      <c r="O214" s="67"/>
      <c r="P214" s="67"/>
      <c r="Q214" s="67"/>
      <c r="R214" s="67"/>
      <c r="S214" s="67"/>
      <c r="T214" s="68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T214" s="3" t="s">
        <v>184</v>
      </c>
      <c r="AU214" s="3" t="s">
        <v>85</v>
      </c>
    </row>
    <row r="215" s="242" customFormat="true" ht="12.8" hidden="false" customHeight="false" outlineLevel="0" collapsed="false">
      <c r="B215" s="243"/>
      <c r="C215" s="244"/>
      <c r="D215" s="211" t="s">
        <v>186</v>
      </c>
      <c r="E215" s="245"/>
      <c r="F215" s="246" t="s">
        <v>241</v>
      </c>
      <c r="G215" s="244"/>
      <c r="H215" s="245"/>
      <c r="I215" s="247"/>
      <c r="J215" s="244"/>
      <c r="K215" s="244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186</v>
      </c>
      <c r="AU215" s="252" t="s">
        <v>85</v>
      </c>
      <c r="AV215" s="242" t="s">
        <v>83</v>
      </c>
      <c r="AW215" s="242" t="s">
        <v>36</v>
      </c>
      <c r="AX215" s="242" t="s">
        <v>75</v>
      </c>
      <c r="AY215" s="252" t="s">
        <v>175</v>
      </c>
    </row>
    <row r="216" s="218" customFormat="true" ht="12.8" hidden="false" customHeight="false" outlineLevel="0" collapsed="false">
      <c r="B216" s="219"/>
      <c r="C216" s="220"/>
      <c r="D216" s="211" t="s">
        <v>186</v>
      </c>
      <c r="E216" s="221"/>
      <c r="F216" s="222" t="s">
        <v>360</v>
      </c>
      <c r="G216" s="220"/>
      <c r="H216" s="223" t="n">
        <v>14.72</v>
      </c>
      <c r="I216" s="224"/>
      <c r="J216" s="220"/>
      <c r="K216" s="220"/>
      <c r="L216" s="225"/>
      <c r="M216" s="226"/>
      <c r="N216" s="227"/>
      <c r="O216" s="227"/>
      <c r="P216" s="227"/>
      <c r="Q216" s="227"/>
      <c r="R216" s="227"/>
      <c r="S216" s="227"/>
      <c r="T216" s="228"/>
      <c r="AT216" s="229" t="s">
        <v>186</v>
      </c>
      <c r="AU216" s="229" t="s">
        <v>85</v>
      </c>
      <c r="AV216" s="218" t="s">
        <v>85</v>
      </c>
      <c r="AW216" s="218" t="s">
        <v>36</v>
      </c>
      <c r="AX216" s="218" t="s">
        <v>75</v>
      </c>
      <c r="AY216" s="229" t="s">
        <v>175</v>
      </c>
    </row>
    <row r="217" s="230" customFormat="true" ht="12.8" hidden="false" customHeight="false" outlineLevel="0" collapsed="false">
      <c r="B217" s="231"/>
      <c r="C217" s="232"/>
      <c r="D217" s="211" t="s">
        <v>186</v>
      </c>
      <c r="E217" s="233" t="s">
        <v>124</v>
      </c>
      <c r="F217" s="234" t="s">
        <v>210</v>
      </c>
      <c r="G217" s="232"/>
      <c r="H217" s="235" t="n">
        <v>14.72</v>
      </c>
      <c r="I217" s="236"/>
      <c r="J217" s="232"/>
      <c r="K217" s="232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186</v>
      </c>
      <c r="AU217" s="241" t="s">
        <v>85</v>
      </c>
      <c r="AV217" s="230" t="s">
        <v>149</v>
      </c>
      <c r="AW217" s="230" t="s">
        <v>36</v>
      </c>
      <c r="AX217" s="230" t="s">
        <v>83</v>
      </c>
      <c r="AY217" s="241" t="s">
        <v>175</v>
      </c>
    </row>
    <row r="218" s="31" customFormat="true" ht="16.5" hidden="false" customHeight="true" outlineLevel="0" collapsed="false">
      <c r="A218" s="24"/>
      <c r="B218" s="25"/>
      <c r="C218" s="198" t="s">
        <v>361</v>
      </c>
      <c r="D218" s="198" t="s">
        <v>177</v>
      </c>
      <c r="E218" s="199" t="s">
        <v>362</v>
      </c>
      <c r="F218" s="200" t="s">
        <v>363</v>
      </c>
      <c r="G218" s="201" t="s">
        <v>112</v>
      </c>
      <c r="H218" s="202" t="n">
        <v>185.952</v>
      </c>
      <c r="I218" s="203"/>
      <c r="J218" s="204" t="n">
        <f aca="false">ROUND(I218*H218,2)</f>
        <v>0</v>
      </c>
      <c r="K218" s="200" t="s">
        <v>180</v>
      </c>
      <c r="L218" s="30"/>
      <c r="M218" s="205"/>
      <c r="N218" s="206" t="s">
        <v>46</v>
      </c>
      <c r="O218" s="67"/>
      <c r="P218" s="207" t="n">
        <f aca="false">O218*H218</f>
        <v>0</v>
      </c>
      <c r="Q218" s="207" t="n">
        <v>0</v>
      </c>
      <c r="R218" s="207" t="n">
        <f aca="false">Q218*H218</f>
        <v>0</v>
      </c>
      <c r="S218" s="207" t="n">
        <v>0</v>
      </c>
      <c r="T218" s="208" t="n">
        <f aca="false">S218*H218</f>
        <v>0</v>
      </c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R218" s="209" t="s">
        <v>149</v>
      </c>
      <c r="AT218" s="209" t="s">
        <v>177</v>
      </c>
      <c r="AU218" s="209" t="s">
        <v>85</v>
      </c>
      <c r="AY218" s="3" t="s">
        <v>175</v>
      </c>
      <c r="BE218" s="210" t="n">
        <f aca="false">IF(N218="základní",J218,0)</f>
        <v>0</v>
      </c>
      <c r="BF218" s="210" t="n">
        <f aca="false">IF(N218="snížená",J218,0)</f>
        <v>0</v>
      </c>
      <c r="BG218" s="210" t="n">
        <f aca="false">IF(N218="zákl. přenesená",J218,0)</f>
        <v>0</v>
      </c>
      <c r="BH218" s="210" t="n">
        <f aca="false">IF(N218="sníž. přenesená",J218,0)</f>
        <v>0</v>
      </c>
      <c r="BI218" s="210" t="n">
        <f aca="false">IF(N218="nulová",J218,0)</f>
        <v>0</v>
      </c>
      <c r="BJ218" s="3" t="s">
        <v>83</v>
      </c>
      <c r="BK218" s="210" t="n">
        <f aca="false">ROUND(I218*H218,2)</f>
        <v>0</v>
      </c>
      <c r="BL218" s="3" t="s">
        <v>149</v>
      </c>
      <c r="BM218" s="209" t="s">
        <v>364</v>
      </c>
    </row>
    <row r="219" s="31" customFormat="true" ht="12.8" hidden="false" customHeight="false" outlineLevel="0" collapsed="false">
      <c r="A219" s="24"/>
      <c r="B219" s="25"/>
      <c r="C219" s="26"/>
      <c r="D219" s="211" t="s">
        <v>182</v>
      </c>
      <c r="E219" s="26"/>
      <c r="F219" s="212" t="s">
        <v>365</v>
      </c>
      <c r="G219" s="26"/>
      <c r="H219" s="26"/>
      <c r="I219" s="213"/>
      <c r="J219" s="26"/>
      <c r="K219" s="26"/>
      <c r="L219" s="30"/>
      <c r="M219" s="214"/>
      <c r="N219" s="215"/>
      <c r="O219" s="67"/>
      <c r="P219" s="67"/>
      <c r="Q219" s="67"/>
      <c r="R219" s="67"/>
      <c r="S219" s="67"/>
      <c r="T219" s="68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T219" s="3" t="s">
        <v>182</v>
      </c>
      <c r="AU219" s="3" t="s">
        <v>85</v>
      </c>
    </row>
    <row r="220" s="31" customFormat="true" ht="12.8" hidden="false" customHeight="false" outlineLevel="0" collapsed="false">
      <c r="A220" s="24"/>
      <c r="B220" s="25"/>
      <c r="C220" s="26"/>
      <c r="D220" s="216" t="s">
        <v>184</v>
      </c>
      <c r="E220" s="26"/>
      <c r="F220" s="217" t="s">
        <v>366</v>
      </c>
      <c r="G220" s="26"/>
      <c r="H220" s="26"/>
      <c r="I220" s="213"/>
      <c r="J220" s="26"/>
      <c r="K220" s="26"/>
      <c r="L220" s="30"/>
      <c r="M220" s="214"/>
      <c r="N220" s="215"/>
      <c r="O220" s="67"/>
      <c r="P220" s="67"/>
      <c r="Q220" s="67"/>
      <c r="R220" s="67"/>
      <c r="S220" s="67"/>
      <c r="T220" s="68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T220" s="3" t="s">
        <v>184</v>
      </c>
      <c r="AU220" s="3" t="s">
        <v>85</v>
      </c>
    </row>
    <row r="221" s="218" customFormat="true" ht="12.8" hidden="false" customHeight="false" outlineLevel="0" collapsed="false">
      <c r="B221" s="219"/>
      <c r="C221" s="220"/>
      <c r="D221" s="211" t="s">
        <v>186</v>
      </c>
      <c r="E221" s="221"/>
      <c r="F221" s="222" t="s">
        <v>367</v>
      </c>
      <c r="G221" s="220"/>
      <c r="H221" s="223" t="n">
        <v>16.6</v>
      </c>
      <c r="I221" s="224"/>
      <c r="J221" s="220"/>
      <c r="K221" s="220"/>
      <c r="L221" s="225"/>
      <c r="M221" s="226"/>
      <c r="N221" s="227"/>
      <c r="O221" s="227"/>
      <c r="P221" s="227"/>
      <c r="Q221" s="227"/>
      <c r="R221" s="227"/>
      <c r="S221" s="227"/>
      <c r="T221" s="228"/>
      <c r="AT221" s="229" t="s">
        <v>186</v>
      </c>
      <c r="AU221" s="229" t="s">
        <v>85</v>
      </c>
      <c r="AV221" s="218" t="s">
        <v>85</v>
      </c>
      <c r="AW221" s="218" t="s">
        <v>36</v>
      </c>
      <c r="AX221" s="218" t="s">
        <v>75</v>
      </c>
      <c r="AY221" s="229" t="s">
        <v>175</v>
      </c>
    </row>
    <row r="222" s="218" customFormat="true" ht="12.8" hidden="false" customHeight="false" outlineLevel="0" collapsed="false">
      <c r="B222" s="219"/>
      <c r="C222" s="220"/>
      <c r="D222" s="211" t="s">
        <v>186</v>
      </c>
      <c r="E222" s="221"/>
      <c r="F222" s="222" t="s">
        <v>368</v>
      </c>
      <c r="G222" s="220"/>
      <c r="H222" s="223" t="n">
        <v>169.352</v>
      </c>
      <c r="I222" s="224"/>
      <c r="J222" s="220"/>
      <c r="K222" s="220"/>
      <c r="L222" s="225"/>
      <c r="M222" s="226"/>
      <c r="N222" s="227"/>
      <c r="O222" s="227"/>
      <c r="P222" s="227"/>
      <c r="Q222" s="227"/>
      <c r="R222" s="227"/>
      <c r="S222" s="227"/>
      <c r="T222" s="228"/>
      <c r="AT222" s="229" t="s">
        <v>186</v>
      </c>
      <c r="AU222" s="229" t="s">
        <v>85</v>
      </c>
      <c r="AV222" s="218" t="s">
        <v>85</v>
      </c>
      <c r="AW222" s="218" t="s">
        <v>36</v>
      </c>
      <c r="AX222" s="218" t="s">
        <v>75</v>
      </c>
      <c r="AY222" s="229" t="s">
        <v>175</v>
      </c>
    </row>
    <row r="223" s="230" customFormat="true" ht="12.8" hidden="false" customHeight="false" outlineLevel="0" collapsed="false">
      <c r="B223" s="231"/>
      <c r="C223" s="232"/>
      <c r="D223" s="211" t="s">
        <v>186</v>
      </c>
      <c r="E223" s="233"/>
      <c r="F223" s="234" t="s">
        <v>210</v>
      </c>
      <c r="G223" s="232"/>
      <c r="H223" s="235" t="n">
        <v>185.952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AT223" s="241" t="s">
        <v>186</v>
      </c>
      <c r="AU223" s="241" t="s">
        <v>85</v>
      </c>
      <c r="AV223" s="230" t="s">
        <v>149</v>
      </c>
      <c r="AW223" s="230" t="s">
        <v>36</v>
      </c>
      <c r="AX223" s="230" t="s">
        <v>83</v>
      </c>
      <c r="AY223" s="241" t="s">
        <v>175</v>
      </c>
    </row>
    <row r="224" s="31" customFormat="true" ht="16.5" hidden="false" customHeight="true" outlineLevel="0" collapsed="false">
      <c r="A224" s="24"/>
      <c r="B224" s="25"/>
      <c r="C224" s="198" t="s">
        <v>369</v>
      </c>
      <c r="D224" s="198" t="s">
        <v>177</v>
      </c>
      <c r="E224" s="199" t="s">
        <v>370</v>
      </c>
      <c r="F224" s="200" t="s">
        <v>371</v>
      </c>
      <c r="G224" s="201" t="s">
        <v>138</v>
      </c>
      <c r="H224" s="202" t="n">
        <v>9</v>
      </c>
      <c r="I224" s="203"/>
      <c r="J224" s="204" t="n">
        <f aca="false">ROUND(I224*H224,2)</f>
        <v>0</v>
      </c>
      <c r="K224" s="200" t="s">
        <v>180</v>
      </c>
      <c r="L224" s="30"/>
      <c r="M224" s="205"/>
      <c r="N224" s="206" t="s">
        <v>46</v>
      </c>
      <c r="O224" s="67"/>
      <c r="P224" s="207" t="n">
        <f aca="false">O224*H224</f>
        <v>0</v>
      </c>
      <c r="Q224" s="207" t="n">
        <v>0</v>
      </c>
      <c r="R224" s="207" t="n">
        <f aca="false">Q224*H224</f>
        <v>0</v>
      </c>
      <c r="S224" s="207" t="n">
        <v>0</v>
      </c>
      <c r="T224" s="208" t="n">
        <f aca="false">S224*H224</f>
        <v>0</v>
      </c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R224" s="209" t="s">
        <v>149</v>
      </c>
      <c r="AT224" s="209" t="s">
        <v>177</v>
      </c>
      <c r="AU224" s="209" t="s">
        <v>85</v>
      </c>
      <c r="AY224" s="3" t="s">
        <v>175</v>
      </c>
      <c r="BE224" s="210" t="n">
        <f aca="false">IF(N224="základní",J224,0)</f>
        <v>0</v>
      </c>
      <c r="BF224" s="210" t="n">
        <f aca="false">IF(N224="snížená",J224,0)</f>
        <v>0</v>
      </c>
      <c r="BG224" s="210" t="n">
        <f aca="false">IF(N224="zákl. přenesená",J224,0)</f>
        <v>0</v>
      </c>
      <c r="BH224" s="210" t="n">
        <f aca="false">IF(N224="sníž. přenesená",J224,0)</f>
        <v>0</v>
      </c>
      <c r="BI224" s="210" t="n">
        <f aca="false">IF(N224="nulová",J224,0)</f>
        <v>0</v>
      </c>
      <c r="BJ224" s="3" t="s">
        <v>83</v>
      </c>
      <c r="BK224" s="210" t="n">
        <f aca="false">ROUND(I224*H224,2)</f>
        <v>0</v>
      </c>
      <c r="BL224" s="3" t="s">
        <v>149</v>
      </c>
      <c r="BM224" s="209" t="s">
        <v>372</v>
      </c>
    </row>
    <row r="225" s="31" customFormat="true" ht="16.4" hidden="false" customHeight="false" outlineLevel="0" collapsed="false">
      <c r="A225" s="24"/>
      <c r="B225" s="25"/>
      <c r="C225" s="26"/>
      <c r="D225" s="211" t="s">
        <v>182</v>
      </c>
      <c r="E225" s="26"/>
      <c r="F225" s="212" t="s">
        <v>373</v>
      </c>
      <c r="G225" s="26"/>
      <c r="H225" s="26"/>
      <c r="I225" s="213"/>
      <c r="J225" s="26"/>
      <c r="K225" s="26"/>
      <c r="L225" s="30"/>
      <c r="M225" s="214"/>
      <c r="N225" s="215"/>
      <c r="O225" s="67"/>
      <c r="P225" s="67"/>
      <c r="Q225" s="67"/>
      <c r="R225" s="67"/>
      <c r="S225" s="67"/>
      <c r="T225" s="68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T225" s="3" t="s">
        <v>182</v>
      </c>
      <c r="AU225" s="3" t="s">
        <v>85</v>
      </c>
    </row>
    <row r="226" s="31" customFormat="true" ht="12.8" hidden="false" customHeight="false" outlineLevel="0" collapsed="false">
      <c r="A226" s="24"/>
      <c r="B226" s="25"/>
      <c r="C226" s="26"/>
      <c r="D226" s="216" t="s">
        <v>184</v>
      </c>
      <c r="E226" s="26"/>
      <c r="F226" s="217" t="s">
        <v>374</v>
      </c>
      <c r="G226" s="26"/>
      <c r="H226" s="26"/>
      <c r="I226" s="213"/>
      <c r="J226" s="26"/>
      <c r="K226" s="26"/>
      <c r="L226" s="30"/>
      <c r="M226" s="214"/>
      <c r="N226" s="215"/>
      <c r="O226" s="67"/>
      <c r="P226" s="67"/>
      <c r="Q226" s="67"/>
      <c r="R226" s="67"/>
      <c r="S226" s="67"/>
      <c r="T226" s="68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T226" s="3" t="s">
        <v>184</v>
      </c>
      <c r="AU226" s="3" t="s">
        <v>85</v>
      </c>
    </row>
    <row r="227" s="218" customFormat="true" ht="12.8" hidden="false" customHeight="false" outlineLevel="0" collapsed="false">
      <c r="B227" s="219"/>
      <c r="C227" s="220"/>
      <c r="D227" s="211" t="s">
        <v>186</v>
      </c>
      <c r="E227" s="221"/>
      <c r="F227" s="222" t="s">
        <v>145</v>
      </c>
      <c r="G227" s="220"/>
      <c r="H227" s="223" t="n">
        <v>9</v>
      </c>
      <c r="I227" s="224"/>
      <c r="J227" s="220"/>
      <c r="K227" s="220"/>
      <c r="L227" s="225"/>
      <c r="M227" s="226"/>
      <c r="N227" s="227"/>
      <c r="O227" s="227"/>
      <c r="P227" s="227"/>
      <c r="Q227" s="227"/>
      <c r="R227" s="227"/>
      <c r="S227" s="227"/>
      <c r="T227" s="228"/>
      <c r="AT227" s="229" t="s">
        <v>186</v>
      </c>
      <c r="AU227" s="229" t="s">
        <v>85</v>
      </c>
      <c r="AV227" s="218" t="s">
        <v>85</v>
      </c>
      <c r="AW227" s="218" t="s">
        <v>36</v>
      </c>
      <c r="AX227" s="218" t="s">
        <v>83</v>
      </c>
      <c r="AY227" s="229" t="s">
        <v>175</v>
      </c>
    </row>
    <row r="228" s="31" customFormat="true" ht="16.5" hidden="false" customHeight="true" outlineLevel="0" collapsed="false">
      <c r="A228" s="24"/>
      <c r="B228" s="25"/>
      <c r="C228" s="198" t="s">
        <v>375</v>
      </c>
      <c r="D228" s="198" t="s">
        <v>177</v>
      </c>
      <c r="E228" s="199" t="s">
        <v>376</v>
      </c>
      <c r="F228" s="200" t="s">
        <v>377</v>
      </c>
      <c r="G228" s="201" t="s">
        <v>138</v>
      </c>
      <c r="H228" s="202" t="n">
        <v>4</v>
      </c>
      <c r="I228" s="203"/>
      <c r="J228" s="204" t="n">
        <f aca="false">ROUND(I228*H228,2)</f>
        <v>0</v>
      </c>
      <c r="K228" s="200" t="s">
        <v>180</v>
      </c>
      <c r="L228" s="30"/>
      <c r="M228" s="205"/>
      <c r="N228" s="206" t="s">
        <v>46</v>
      </c>
      <c r="O228" s="67"/>
      <c r="P228" s="207" t="n">
        <f aca="false">O228*H228</f>
        <v>0</v>
      </c>
      <c r="Q228" s="207" t="n">
        <v>0</v>
      </c>
      <c r="R228" s="207" t="n">
        <f aca="false">Q228*H228</f>
        <v>0</v>
      </c>
      <c r="S228" s="207" t="n">
        <v>0</v>
      </c>
      <c r="T228" s="208" t="n">
        <f aca="false">S228*H228</f>
        <v>0</v>
      </c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R228" s="209" t="s">
        <v>149</v>
      </c>
      <c r="AT228" s="209" t="s">
        <v>177</v>
      </c>
      <c r="AU228" s="209" t="s">
        <v>85</v>
      </c>
      <c r="AY228" s="3" t="s">
        <v>175</v>
      </c>
      <c r="BE228" s="210" t="n">
        <f aca="false">IF(N228="základní",J228,0)</f>
        <v>0</v>
      </c>
      <c r="BF228" s="210" t="n">
        <f aca="false">IF(N228="snížená",J228,0)</f>
        <v>0</v>
      </c>
      <c r="BG228" s="210" t="n">
        <f aca="false">IF(N228="zákl. přenesená",J228,0)</f>
        <v>0</v>
      </c>
      <c r="BH228" s="210" t="n">
        <f aca="false">IF(N228="sníž. přenesená",J228,0)</f>
        <v>0</v>
      </c>
      <c r="BI228" s="210" t="n">
        <f aca="false">IF(N228="nulová",J228,0)</f>
        <v>0</v>
      </c>
      <c r="BJ228" s="3" t="s">
        <v>83</v>
      </c>
      <c r="BK228" s="210" t="n">
        <f aca="false">ROUND(I228*H228,2)</f>
        <v>0</v>
      </c>
      <c r="BL228" s="3" t="s">
        <v>149</v>
      </c>
      <c r="BM228" s="209" t="s">
        <v>378</v>
      </c>
    </row>
    <row r="229" s="31" customFormat="true" ht="16.4" hidden="false" customHeight="false" outlineLevel="0" collapsed="false">
      <c r="A229" s="24"/>
      <c r="B229" s="25"/>
      <c r="C229" s="26"/>
      <c r="D229" s="211" t="s">
        <v>182</v>
      </c>
      <c r="E229" s="26"/>
      <c r="F229" s="212" t="s">
        <v>379</v>
      </c>
      <c r="G229" s="26"/>
      <c r="H229" s="26"/>
      <c r="I229" s="213"/>
      <c r="J229" s="26"/>
      <c r="K229" s="26"/>
      <c r="L229" s="30"/>
      <c r="M229" s="214"/>
      <c r="N229" s="215"/>
      <c r="O229" s="67"/>
      <c r="P229" s="67"/>
      <c r="Q229" s="67"/>
      <c r="R229" s="67"/>
      <c r="S229" s="67"/>
      <c r="T229" s="68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T229" s="3" t="s">
        <v>182</v>
      </c>
      <c r="AU229" s="3" t="s">
        <v>85</v>
      </c>
    </row>
    <row r="230" s="31" customFormat="true" ht="12.8" hidden="false" customHeight="false" outlineLevel="0" collapsed="false">
      <c r="A230" s="24"/>
      <c r="B230" s="25"/>
      <c r="C230" s="26"/>
      <c r="D230" s="216" t="s">
        <v>184</v>
      </c>
      <c r="E230" s="26"/>
      <c r="F230" s="217" t="s">
        <v>380</v>
      </c>
      <c r="G230" s="26"/>
      <c r="H230" s="26"/>
      <c r="I230" s="213"/>
      <c r="J230" s="26"/>
      <c r="K230" s="26"/>
      <c r="L230" s="30"/>
      <c r="M230" s="214"/>
      <c r="N230" s="215"/>
      <c r="O230" s="67"/>
      <c r="P230" s="67"/>
      <c r="Q230" s="67"/>
      <c r="R230" s="67"/>
      <c r="S230" s="67"/>
      <c r="T230" s="68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T230" s="3" t="s">
        <v>184</v>
      </c>
      <c r="AU230" s="3" t="s">
        <v>85</v>
      </c>
    </row>
    <row r="231" s="218" customFormat="true" ht="12.8" hidden="false" customHeight="false" outlineLevel="0" collapsed="false">
      <c r="B231" s="219"/>
      <c r="C231" s="220"/>
      <c r="D231" s="211" t="s">
        <v>186</v>
      </c>
      <c r="E231" s="221"/>
      <c r="F231" s="222" t="s">
        <v>147</v>
      </c>
      <c r="G231" s="220"/>
      <c r="H231" s="223" t="n">
        <v>4</v>
      </c>
      <c r="I231" s="224"/>
      <c r="J231" s="220"/>
      <c r="K231" s="220"/>
      <c r="L231" s="225"/>
      <c r="M231" s="226"/>
      <c r="N231" s="227"/>
      <c r="O231" s="227"/>
      <c r="P231" s="227"/>
      <c r="Q231" s="227"/>
      <c r="R231" s="227"/>
      <c r="S231" s="227"/>
      <c r="T231" s="228"/>
      <c r="AT231" s="229" t="s">
        <v>186</v>
      </c>
      <c r="AU231" s="229" t="s">
        <v>85</v>
      </c>
      <c r="AV231" s="218" t="s">
        <v>85</v>
      </c>
      <c r="AW231" s="218" t="s">
        <v>36</v>
      </c>
      <c r="AX231" s="218" t="s">
        <v>83</v>
      </c>
      <c r="AY231" s="229" t="s">
        <v>175</v>
      </c>
    </row>
    <row r="232" s="31" customFormat="true" ht="16.5" hidden="false" customHeight="true" outlineLevel="0" collapsed="false">
      <c r="A232" s="24"/>
      <c r="B232" s="25"/>
      <c r="C232" s="198" t="s">
        <v>381</v>
      </c>
      <c r="D232" s="198" t="s">
        <v>177</v>
      </c>
      <c r="E232" s="199" t="s">
        <v>382</v>
      </c>
      <c r="F232" s="200" t="s">
        <v>383</v>
      </c>
      <c r="G232" s="201" t="s">
        <v>384</v>
      </c>
      <c r="H232" s="202" t="n">
        <v>3.88</v>
      </c>
      <c r="I232" s="203"/>
      <c r="J232" s="204" t="n">
        <f aca="false">ROUND(I232*H232,2)</f>
        <v>0</v>
      </c>
      <c r="K232" s="200"/>
      <c r="L232" s="30"/>
      <c r="M232" s="205"/>
      <c r="N232" s="206" t="s">
        <v>46</v>
      </c>
      <c r="O232" s="67"/>
      <c r="P232" s="207" t="n">
        <f aca="false">O232*H232</f>
        <v>0</v>
      </c>
      <c r="Q232" s="207" t="n">
        <v>0</v>
      </c>
      <c r="R232" s="207" t="n">
        <f aca="false">Q232*H232</f>
        <v>0</v>
      </c>
      <c r="S232" s="207" t="n">
        <v>0</v>
      </c>
      <c r="T232" s="208" t="n">
        <f aca="false">S232*H232</f>
        <v>0</v>
      </c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R232" s="209" t="s">
        <v>149</v>
      </c>
      <c r="AT232" s="209" t="s">
        <v>177</v>
      </c>
      <c r="AU232" s="209" t="s">
        <v>85</v>
      </c>
      <c r="AY232" s="3" t="s">
        <v>175</v>
      </c>
      <c r="BE232" s="210" t="n">
        <f aca="false">IF(N232="základní",J232,0)</f>
        <v>0</v>
      </c>
      <c r="BF232" s="210" t="n">
        <f aca="false">IF(N232="snížená",J232,0)</f>
        <v>0</v>
      </c>
      <c r="BG232" s="210" t="n">
        <f aca="false">IF(N232="zákl. přenesená",J232,0)</f>
        <v>0</v>
      </c>
      <c r="BH232" s="210" t="n">
        <f aca="false">IF(N232="sníž. přenesená",J232,0)</f>
        <v>0</v>
      </c>
      <c r="BI232" s="210" t="n">
        <f aca="false">IF(N232="nulová",J232,0)</f>
        <v>0</v>
      </c>
      <c r="BJ232" s="3" t="s">
        <v>83</v>
      </c>
      <c r="BK232" s="210" t="n">
        <f aca="false">ROUND(I232*H232,2)</f>
        <v>0</v>
      </c>
      <c r="BL232" s="3" t="s">
        <v>149</v>
      </c>
      <c r="BM232" s="209" t="s">
        <v>385</v>
      </c>
    </row>
    <row r="233" s="31" customFormat="true" ht="12.8" hidden="false" customHeight="false" outlineLevel="0" collapsed="false">
      <c r="A233" s="24"/>
      <c r="B233" s="25"/>
      <c r="C233" s="26"/>
      <c r="D233" s="211" t="s">
        <v>182</v>
      </c>
      <c r="E233" s="26"/>
      <c r="F233" s="212" t="s">
        <v>383</v>
      </c>
      <c r="G233" s="26"/>
      <c r="H233" s="26"/>
      <c r="I233" s="213"/>
      <c r="J233" s="26"/>
      <c r="K233" s="26"/>
      <c r="L233" s="30"/>
      <c r="M233" s="214"/>
      <c r="N233" s="215"/>
      <c r="O233" s="67"/>
      <c r="P233" s="67"/>
      <c r="Q233" s="67"/>
      <c r="R233" s="67"/>
      <c r="S233" s="67"/>
      <c r="T233" s="68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T233" s="3" t="s">
        <v>182</v>
      </c>
      <c r="AU233" s="3" t="s">
        <v>85</v>
      </c>
    </row>
    <row r="234" s="218" customFormat="true" ht="12.8" hidden="false" customHeight="false" outlineLevel="0" collapsed="false">
      <c r="B234" s="219"/>
      <c r="C234" s="220"/>
      <c r="D234" s="211" t="s">
        <v>186</v>
      </c>
      <c r="E234" s="221"/>
      <c r="F234" s="222" t="s">
        <v>386</v>
      </c>
      <c r="G234" s="220"/>
      <c r="H234" s="223" t="n">
        <v>0.48</v>
      </c>
      <c r="I234" s="224"/>
      <c r="J234" s="220"/>
      <c r="K234" s="220"/>
      <c r="L234" s="225"/>
      <c r="M234" s="226"/>
      <c r="N234" s="227"/>
      <c r="O234" s="227"/>
      <c r="P234" s="227"/>
      <c r="Q234" s="227"/>
      <c r="R234" s="227"/>
      <c r="S234" s="227"/>
      <c r="T234" s="228"/>
      <c r="AT234" s="229" t="s">
        <v>186</v>
      </c>
      <c r="AU234" s="229" t="s">
        <v>85</v>
      </c>
      <c r="AV234" s="218" t="s">
        <v>85</v>
      </c>
      <c r="AW234" s="218" t="s">
        <v>36</v>
      </c>
      <c r="AX234" s="218" t="s">
        <v>75</v>
      </c>
      <c r="AY234" s="229" t="s">
        <v>175</v>
      </c>
    </row>
    <row r="235" s="218" customFormat="true" ht="12.8" hidden="false" customHeight="false" outlineLevel="0" collapsed="false">
      <c r="B235" s="219"/>
      <c r="C235" s="220"/>
      <c r="D235" s="211" t="s">
        <v>186</v>
      </c>
      <c r="E235" s="221"/>
      <c r="F235" s="222" t="s">
        <v>387</v>
      </c>
      <c r="G235" s="220"/>
      <c r="H235" s="223" t="n">
        <v>1.35</v>
      </c>
      <c r="I235" s="224"/>
      <c r="J235" s="220"/>
      <c r="K235" s="220"/>
      <c r="L235" s="225"/>
      <c r="M235" s="226"/>
      <c r="N235" s="227"/>
      <c r="O235" s="227"/>
      <c r="P235" s="227"/>
      <c r="Q235" s="227"/>
      <c r="R235" s="227"/>
      <c r="S235" s="227"/>
      <c r="T235" s="228"/>
      <c r="AT235" s="229" t="s">
        <v>186</v>
      </c>
      <c r="AU235" s="229" t="s">
        <v>85</v>
      </c>
      <c r="AV235" s="218" t="s">
        <v>85</v>
      </c>
      <c r="AW235" s="218" t="s">
        <v>36</v>
      </c>
      <c r="AX235" s="218" t="s">
        <v>75</v>
      </c>
      <c r="AY235" s="229" t="s">
        <v>175</v>
      </c>
    </row>
    <row r="236" s="218" customFormat="true" ht="12.8" hidden="false" customHeight="false" outlineLevel="0" collapsed="false">
      <c r="B236" s="219"/>
      <c r="C236" s="220"/>
      <c r="D236" s="211" t="s">
        <v>186</v>
      </c>
      <c r="E236" s="221"/>
      <c r="F236" s="222" t="s">
        <v>388</v>
      </c>
      <c r="G236" s="220"/>
      <c r="H236" s="223" t="n">
        <v>1.65</v>
      </c>
      <c r="I236" s="224"/>
      <c r="J236" s="220"/>
      <c r="K236" s="220"/>
      <c r="L236" s="225"/>
      <c r="M236" s="226"/>
      <c r="N236" s="227"/>
      <c r="O236" s="227"/>
      <c r="P236" s="227"/>
      <c r="Q236" s="227"/>
      <c r="R236" s="227"/>
      <c r="S236" s="227"/>
      <c r="T236" s="228"/>
      <c r="AT236" s="229" t="s">
        <v>186</v>
      </c>
      <c r="AU236" s="229" t="s">
        <v>85</v>
      </c>
      <c r="AV236" s="218" t="s">
        <v>85</v>
      </c>
      <c r="AW236" s="218" t="s">
        <v>36</v>
      </c>
      <c r="AX236" s="218" t="s">
        <v>75</v>
      </c>
      <c r="AY236" s="229" t="s">
        <v>175</v>
      </c>
    </row>
    <row r="237" s="218" customFormat="true" ht="12.8" hidden="false" customHeight="false" outlineLevel="0" collapsed="false">
      <c r="B237" s="219"/>
      <c r="C237" s="220"/>
      <c r="D237" s="211" t="s">
        <v>186</v>
      </c>
      <c r="E237" s="221"/>
      <c r="F237" s="222" t="s">
        <v>389</v>
      </c>
      <c r="G237" s="220"/>
      <c r="H237" s="223" t="n">
        <v>0.4</v>
      </c>
      <c r="I237" s="224"/>
      <c r="J237" s="220"/>
      <c r="K237" s="220"/>
      <c r="L237" s="225"/>
      <c r="M237" s="226"/>
      <c r="N237" s="227"/>
      <c r="O237" s="227"/>
      <c r="P237" s="227"/>
      <c r="Q237" s="227"/>
      <c r="R237" s="227"/>
      <c r="S237" s="227"/>
      <c r="T237" s="228"/>
      <c r="AT237" s="229" t="s">
        <v>186</v>
      </c>
      <c r="AU237" s="229" t="s">
        <v>85</v>
      </c>
      <c r="AV237" s="218" t="s">
        <v>85</v>
      </c>
      <c r="AW237" s="218" t="s">
        <v>36</v>
      </c>
      <c r="AX237" s="218" t="s">
        <v>75</v>
      </c>
      <c r="AY237" s="229" t="s">
        <v>175</v>
      </c>
    </row>
    <row r="238" s="230" customFormat="true" ht="12.8" hidden="false" customHeight="false" outlineLevel="0" collapsed="false">
      <c r="B238" s="231"/>
      <c r="C238" s="232"/>
      <c r="D238" s="211" t="s">
        <v>186</v>
      </c>
      <c r="E238" s="233"/>
      <c r="F238" s="234" t="s">
        <v>210</v>
      </c>
      <c r="G238" s="232"/>
      <c r="H238" s="235" t="n">
        <v>3.88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186</v>
      </c>
      <c r="AU238" s="241" t="s">
        <v>85</v>
      </c>
      <c r="AV238" s="230" t="s">
        <v>149</v>
      </c>
      <c r="AW238" s="230" t="s">
        <v>36</v>
      </c>
      <c r="AX238" s="230" t="s">
        <v>83</v>
      </c>
      <c r="AY238" s="241" t="s">
        <v>175</v>
      </c>
    </row>
    <row r="239" s="31" customFormat="true" ht="16.5" hidden="false" customHeight="true" outlineLevel="0" collapsed="false">
      <c r="A239" s="24"/>
      <c r="B239" s="25"/>
      <c r="C239" s="198" t="s">
        <v>390</v>
      </c>
      <c r="D239" s="198" t="s">
        <v>177</v>
      </c>
      <c r="E239" s="199" t="s">
        <v>391</v>
      </c>
      <c r="F239" s="200" t="s">
        <v>392</v>
      </c>
      <c r="G239" s="201" t="s">
        <v>138</v>
      </c>
      <c r="H239" s="202" t="n">
        <v>9</v>
      </c>
      <c r="I239" s="203"/>
      <c r="J239" s="204" t="n">
        <f aca="false">ROUND(I239*H239,2)</f>
        <v>0</v>
      </c>
      <c r="K239" s="200"/>
      <c r="L239" s="30"/>
      <c r="M239" s="205"/>
      <c r="N239" s="206" t="s">
        <v>46</v>
      </c>
      <c r="O239" s="67"/>
      <c r="P239" s="207" t="n">
        <f aca="false">O239*H239</f>
        <v>0</v>
      </c>
      <c r="Q239" s="207" t="n">
        <v>0</v>
      </c>
      <c r="R239" s="207" t="n">
        <f aca="false">Q239*H239</f>
        <v>0</v>
      </c>
      <c r="S239" s="207" t="n">
        <v>0</v>
      </c>
      <c r="T239" s="208" t="n">
        <f aca="false">S239*H239</f>
        <v>0</v>
      </c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R239" s="209" t="s">
        <v>149</v>
      </c>
      <c r="AT239" s="209" t="s">
        <v>177</v>
      </c>
      <c r="AU239" s="209" t="s">
        <v>85</v>
      </c>
      <c r="AY239" s="3" t="s">
        <v>175</v>
      </c>
      <c r="BE239" s="210" t="n">
        <f aca="false">IF(N239="základní",J239,0)</f>
        <v>0</v>
      </c>
      <c r="BF239" s="210" t="n">
        <f aca="false">IF(N239="snížená",J239,0)</f>
        <v>0</v>
      </c>
      <c r="BG239" s="210" t="n">
        <f aca="false">IF(N239="zákl. přenesená",J239,0)</f>
        <v>0</v>
      </c>
      <c r="BH239" s="210" t="n">
        <f aca="false">IF(N239="sníž. přenesená",J239,0)</f>
        <v>0</v>
      </c>
      <c r="BI239" s="210" t="n">
        <f aca="false">IF(N239="nulová",J239,0)</f>
        <v>0</v>
      </c>
      <c r="BJ239" s="3" t="s">
        <v>83</v>
      </c>
      <c r="BK239" s="210" t="n">
        <f aca="false">ROUND(I239*H239,2)</f>
        <v>0</v>
      </c>
      <c r="BL239" s="3" t="s">
        <v>149</v>
      </c>
      <c r="BM239" s="209" t="s">
        <v>393</v>
      </c>
    </row>
    <row r="240" s="31" customFormat="true" ht="12.8" hidden="false" customHeight="false" outlineLevel="0" collapsed="false">
      <c r="A240" s="24"/>
      <c r="B240" s="25"/>
      <c r="C240" s="26"/>
      <c r="D240" s="211" t="s">
        <v>182</v>
      </c>
      <c r="E240" s="26"/>
      <c r="F240" s="212" t="s">
        <v>392</v>
      </c>
      <c r="G240" s="26"/>
      <c r="H240" s="26"/>
      <c r="I240" s="213"/>
      <c r="J240" s="26"/>
      <c r="K240" s="26"/>
      <c r="L240" s="30"/>
      <c r="M240" s="214"/>
      <c r="N240" s="215"/>
      <c r="O240" s="67"/>
      <c r="P240" s="67"/>
      <c r="Q240" s="67"/>
      <c r="R240" s="67"/>
      <c r="S240" s="67"/>
      <c r="T240" s="68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T240" s="3" t="s">
        <v>182</v>
      </c>
      <c r="AU240" s="3" t="s">
        <v>85</v>
      </c>
    </row>
    <row r="241" s="218" customFormat="true" ht="12.8" hidden="false" customHeight="false" outlineLevel="0" collapsed="false">
      <c r="B241" s="219"/>
      <c r="C241" s="220"/>
      <c r="D241" s="211" t="s">
        <v>186</v>
      </c>
      <c r="E241" s="221"/>
      <c r="F241" s="222" t="s">
        <v>145</v>
      </c>
      <c r="G241" s="220"/>
      <c r="H241" s="223" t="n">
        <v>9</v>
      </c>
      <c r="I241" s="224"/>
      <c r="J241" s="220"/>
      <c r="K241" s="220"/>
      <c r="L241" s="225"/>
      <c r="M241" s="226"/>
      <c r="N241" s="227"/>
      <c r="O241" s="227"/>
      <c r="P241" s="227"/>
      <c r="Q241" s="227"/>
      <c r="R241" s="227"/>
      <c r="S241" s="227"/>
      <c r="T241" s="228"/>
      <c r="AT241" s="229" t="s">
        <v>186</v>
      </c>
      <c r="AU241" s="229" t="s">
        <v>85</v>
      </c>
      <c r="AV241" s="218" t="s">
        <v>85</v>
      </c>
      <c r="AW241" s="218" t="s">
        <v>36</v>
      </c>
      <c r="AX241" s="218" t="s">
        <v>83</v>
      </c>
      <c r="AY241" s="229" t="s">
        <v>175</v>
      </c>
    </row>
    <row r="242" s="31" customFormat="true" ht="16.5" hidden="false" customHeight="true" outlineLevel="0" collapsed="false">
      <c r="A242" s="24"/>
      <c r="B242" s="25"/>
      <c r="C242" s="198" t="s">
        <v>134</v>
      </c>
      <c r="D242" s="198" t="s">
        <v>177</v>
      </c>
      <c r="E242" s="199" t="s">
        <v>394</v>
      </c>
      <c r="F242" s="200" t="s">
        <v>395</v>
      </c>
      <c r="G242" s="201" t="s">
        <v>138</v>
      </c>
      <c r="H242" s="202" t="n">
        <v>4</v>
      </c>
      <c r="I242" s="203"/>
      <c r="J242" s="204" t="n">
        <f aca="false">ROUND(I242*H242,2)</f>
        <v>0</v>
      </c>
      <c r="K242" s="200"/>
      <c r="L242" s="30"/>
      <c r="M242" s="205"/>
      <c r="N242" s="206" t="s">
        <v>46</v>
      </c>
      <c r="O242" s="67"/>
      <c r="P242" s="207" t="n">
        <f aca="false">O242*H242</f>
        <v>0</v>
      </c>
      <c r="Q242" s="207" t="n">
        <v>0</v>
      </c>
      <c r="R242" s="207" t="n">
        <f aca="false">Q242*H242</f>
        <v>0</v>
      </c>
      <c r="S242" s="207" t="n">
        <v>0</v>
      </c>
      <c r="T242" s="208" t="n">
        <f aca="false">S242*H242</f>
        <v>0</v>
      </c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R242" s="209" t="s">
        <v>149</v>
      </c>
      <c r="AT242" s="209" t="s">
        <v>177</v>
      </c>
      <c r="AU242" s="209" t="s">
        <v>85</v>
      </c>
      <c r="AY242" s="3" t="s">
        <v>175</v>
      </c>
      <c r="BE242" s="210" t="n">
        <f aca="false">IF(N242="základní",J242,0)</f>
        <v>0</v>
      </c>
      <c r="BF242" s="210" t="n">
        <f aca="false">IF(N242="snížená",J242,0)</f>
        <v>0</v>
      </c>
      <c r="BG242" s="210" t="n">
        <f aca="false">IF(N242="zákl. přenesená",J242,0)</f>
        <v>0</v>
      </c>
      <c r="BH242" s="210" t="n">
        <f aca="false">IF(N242="sníž. přenesená",J242,0)</f>
        <v>0</v>
      </c>
      <c r="BI242" s="210" t="n">
        <f aca="false">IF(N242="nulová",J242,0)</f>
        <v>0</v>
      </c>
      <c r="BJ242" s="3" t="s">
        <v>83</v>
      </c>
      <c r="BK242" s="210" t="n">
        <f aca="false">ROUND(I242*H242,2)</f>
        <v>0</v>
      </c>
      <c r="BL242" s="3" t="s">
        <v>149</v>
      </c>
      <c r="BM242" s="209" t="s">
        <v>396</v>
      </c>
    </row>
    <row r="243" s="31" customFormat="true" ht="12.8" hidden="false" customHeight="false" outlineLevel="0" collapsed="false">
      <c r="A243" s="24"/>
      <c r="B243" s="25"/>
      <c r="C243" s="26"/>
      <c r="D243" s="211" t="s">
        <v>182</v>
      </c>
      <c r="E243" s="26"/>
      <c r="F243" s="212" t="s">
        <v>395</v>
      </c>
      <c r="G243" s="26"/>
      <c r="H243" s="26"/>
      <c r="I243" s="213"/>
      <c r="J243" s="26"/>
      <c r="K243" s="26"/>
      <c r="L243" s="30"/>
      <c r="M243" s="214"/>
      <c r="N243" s="215"/>
      <c r="O243" s="67"/>
      <c r="P243" s="67"/>
      <c r="Q243" s="67"/>
      <c r="R243" s="67"/>
      <c r="S243" s="67"/>
      <c r="T243" s="68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T243" s="3" t="s">
        <v>182</v>
      </c>
      <c r="AU243" s="3" t="s">
        <v>85</v>
      </c>
    </row>
    <row r="244" s="218" customFormat="true" ht="12.8" hidden="false" customHeight="false" outlineLevel="0" collapsed="false">
      <c r="B244" s="219"/>
      <c r="C244" s="220"/>
      <c r="D244" s="211" t="s">
        <v>186</v>
      </c>
      <c r="E244" s="221"/>
      <c r="F244" s="222" t="s">
        <v>147</v>
      </c>
      <c r="G244" s="220"/>
      <c r="H244" s="223" t="n">
        <v>4</v>
      </c>
      <c r="I244" s="224"/>
      <c r="J244" s="220"/>
      <c r="K244" s="220"/>
      <c r="L244" s="225"/>
      <c r="M244" s="226"/>
      <c r="N244" s="227"/>
      <c r="O244" s="227"/>
      <c r="P244" s="227"/>
      <c r="Q244" s="227"/>
      <c r="R244" s="227"/>
      <c r="S244" s="227"/>
      <c r="T244" s="228"/>
      <c r="AT244" s="229" t="s">
        <v>186</v>
      </c>
      <c r="AU244" s="229" t="s">
        <v>85</v>
      </c>
      <c r="AV244" s="218" t="s">
        <v>85</v>
      </c>
      <c r="AW244" s="218" t="s">
        <v>36</v>
      </c>
      <c r="AX244" s="218" t="s">
        <v>83</v>
      </c>
      <c r="AY244" s="229" t="s">
        <v>175</v>
      </c>
    </row>
    <row r="245" s="31" customFormat="true" ht="16.5" hidden="false" customHeight="true" outlineLevel="0" collapsed="false">
      <c r="A245" s="24"/>
      <c r="B245" s="25"/>
      <c r="C245" s="198" t="s">
        <v>397</v>
      </c>
      <c r="D245" s="198" t="s">
        <v>177</v>
      </c>
      <c r="E245" s="199" t="s">
        <v>398</v>
      </c>
      <c r="F245" s="200" t="s">
        <v>399</v>
      </c>
      <c r="G245" s="201" t="s">
        <v>129</v>
      </c>
      <c r="H245" s="202" t="n">
        <v>100.8</v>
      </c>
      <c r="I245" s="203"/>
      <c r="J245" s="204" t="n">
        <f aca="false">ROUND(I245*H245,2)</f>
        <v>0</v>
      </c>
      <c r="K245" s="200" t="s">
        <v>180</v>
      </c>
      <c r="L245" s="30"/>
      <c r="M245" s="205"/>
      <c r="N245" s="206" t="s">
        <v>46</v>
      </c>
      <c r="O245" s="67"/>
      <c r="P245" s="207" t="n">
        <f aca="false">O245*H245</f>
        <v>0</v>
      </c>
      <c r="Q245" s="207" t="n">
        <v>0</v>
      </c>
      <c r="R245" s="207" t="n">
        <f aca="false">Q245*H245</f>
        <v>0</v>
      </c>
      <c r="S245" s="207" t="n">
        <v>0</v>
      </c>
      <c r="T245" s="208" t="n">
        <f aca="false">S245*H245</f>
        <v>0</v>
      </c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R245" s="209" t="s">
        <v>149</v>
      </c>
      <c r="AT245" s="209" t="s">
        <v>177</v>
      </c>
      <c r="AU245" s="209" t="s">
        <v>85</v>
      </c>
      <c r="AY245" s="3" t="s">
        <v>175</v>
      </c>
      <c r="BE245" s="210" t="n">
        <f aca="false">IF(N245="základní",J245,0)</f>
        <v>0</v>
      </c>
      <c r="BF245" s="210" t="n">
        <f aca="false">IF(N245="snížená",J245,0)</f>
        <v>0</v>
      </c>
      <c r="BG245" s="210" t="n">
        <f aca="false">IF(N245="zákl. přenesená",J245,0)</f>
        <v>0</v>
      </c>
      <c r="BH245" s="210" t="n">
        <f aca="false">IF(N245="sníž. přenesená",J245,0)</f>
        <v>0</v>
      </c>
      <c r="BI245" s="210" t="n">
        <f aca="false">IF(N245="nulová",J245,0)</f>
        <v>0</v>
      </c>
      <c r="BJ245" s="3" t="s">
        <v>83</v>
      </c>
      <c r="BK245" s="210" t="n">
        <f aca="false">ROUND(I245*H245,2)</f>
        <v>0</v>
      </c>
      <c r="BL245" s="3" t="s">
        <v>149</v>
      </c>
      <c r="BM245" s="209" t="s">
        <v>400</v>
      </c>
    </row>
    <row r="246" s="31" customFormat="true" ht="16.4" hidden="false" customHeight="false" outlineLevel="0" collapsed="false">
      <c r="A246" s="24"/>
      <c r="B246" s="25"/>
      <c r="C246" s="26"/>
      <c r="D246" s="211" t="s">
        <v>182</v>
      </c>
      <c r="E246" s="26"/>
      <c r="F246" s="212" t="s">
        <v>401</v>
      </c>
      <c r="G246" s="26"/>
      <c r="H246" s="26"/>
      <c r="I246" s="213"/>
      <c r="J246" s="26"/>
      <c r="K246" s="26"/>
      <c r="L246" s="30"/>
      <c r="M246" s="214"/>
      <c r="N246" s="215"/>
      <c r="O246" s="67"/>
      <c r="P246" s="67"/>
      <c r="Q246" s="67"/>
      <c r="R246" s="67"/>
      <c r="S246" s="67"/>
      <c r="T246" s="68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T246" s="3" t="s">
        <v>182</v>
      </c>
      <c r="AU246" s="3" t="s">
        <v>85</v>
      </c>
    </row>
    <row r="247" s="31" customFormat="true" ht="12.8" hidden="false" customHeight="false" outlineLevel="0" collapsed="false">
      <c r="A247" s="24"/>
      <c r="B247" s="25"/>
      <c r="C247" s="26"/>
      <c r="D247" s="216" t="s">
        <v>184</v>
      </c>
      <c r="E247" s="26"/>
      <c r="F247" s="217" t="s">
        <v>402</v>
      </c>
      <c r="G247" s="26"/>
      <c r="H247" s="26"/>
      <c r="I247" s="213"/>
      <c r="J247" s="26"/>
      <c r="K247" s="26"/>
      <c r="L247" s="30"/>
      <c r="M247" s="214"/>
      <c r="N247" s="215"/>
      <c r="O247" s="67"/>
      <c r="P247" s="67"/>
      <c r="Q247" s="67"/>
      <c r="R247" s="67"/>
      <c r="S247" s="67"/>
      <c r="T247" s="68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T247" s="3" t="s">
        <v>184</v>
      </c>
      <c r="AU247" s="3" t="s">
        <v>85</v>
      </c>
    </row>
    <row r="248" s="242" customFormat="true" ht="12.8" hidden="false" customHeight="false" outlineLevel="0" collapsed="false">
      <c r="B248" s="243"/>
      <c r="C248" s="244"/>
      <c r="D248" s="211" t="s">
        <v>186</v>
      </c>
      <c r="E248" s="245"/>
      <c r="F248" s="246" t="s">
        <v>241</v>
      </c>
      <c r="G248" s="244"/>
      <c r="H248" s="245"/>
      <c r="I248" s="247"/>
      <c r="J248" s="244"/>
      <c r="K248" s="244"/>
      <c r="L248" s="248"/>
      <c r="M248" s="249"/>
      <c r="N248" s="250"/>
      <c r="O248" s="250"/>
      <c r="P248" s="250"/>
      <c r="Q248" s="250"/>
      <c r="R248" s="250"/>
      <c r="S248" s="250"/>
      <c r="T248" s="251"/>
      <c r="AT248" s="252" t="s">
        <v>186</v>
      </c>
      <c r="AU248" s="252" t="s">
        <v>85</v>
      </c>
      <c r="AV248" s="242" t="s">
        <v>83</v>
      </c>
      <c r="AW248" s="242" t="s">
        <v>36</v>
      </c>
      <c r="AX248" s="242" t="s">
        <v>75</v>
      </c>
      <c r="AY248" s="252" t="s">
        <v>175</v>
      </c>
    </row>
    <row r="249" s="218" customFormat="true" ht="12.8" hidden="false" customHeight="false" outlineLevel="0" collapsed="false">
      <c r="B249" s="219"/>
      <c r="C249" s="220"/>
      <c r="D249" s="211" t="s">
        <v>186</v>
      </c>
      <c r="E249" s="221"/>
      <c r="F249" s="222" t="s">
        <v>403</v>
      </c>
      <c r="G249" s="220"/>
      <c r="H249" s="223" t="n">
        <v>100.8</v>
      </c>
      <c r="I249" s="224"/>
      <c r="J249" s="220"/>
      <c r="K249" s="220"/>
      <c r="L249" s="225"/>
      <c r="M249" s="226"/>
      <c r="N249" s="227"/>
      <c r="O249" s="227"/>
      <c r="P249" s="227"/>
      <c r="Q249" s="227"/>
      <c r="R249" s="227"/>
      <c r="S249" s="227"/>
      <c r="T249" s="228"/>
      <c r="AT249" s="229" t="s">
        <v>186</v>
      </c>
      <c r="AU249" s="229" t="s">
        <v>85</v>
      </c>
      <c r="AV249" s="218" t="s">
        <v>85</v>
      </c>
      <c r="AW249" s="218" t="s">
        <v>36</v>
      </c>
      <c r="AX249" s="218" t="s">
        <v>83</v>
      </c>
      <c r="AY249" s="229" t="s">
        <v>175</v>
      </c>
    </row>
    <row r="250" s="181" customFormat="true" ht="22.8" hidden="false" customHeight="true" outlineLevel="0" collapsed="false">
      <c r="B250" s="182"/>
      <c r="C250" s="183"/>
      <c r="D250" s="184" t="s">
        <v>74</v>
      </c>
      <c r="E250" s="196" t="s">
        <v>149</v>
      </c>
      <c r="F250" s="196" t="s">
        <v>404</v>
      </c>
      <c r="G250" s="183"/>
      <c r="H250" s="183"/>
      <c r="I250" s="186"/>
      <c r="J250" s="197" t="n">
        <f aca="false">BK250</f>
        <v>0</v>
      </c>
      <c r="K250" s="183"/>
      <c r="L250" s="188"/>
      <c r="M250" s="189"/>
      <c r="N250" s="190"/>
      <c r="O250" s="190"/>
      <c r="P250" s="191" t="n">
        <f aca="false">SUM(P251:P291)</f>
        <v>0</v>
      </c>
      <c r="Q250" s="190"/>
      <c r="R250" s="191" t="n">
        <f aca="false">SUM(R251:R291)</f>
        <v>890.16009456</v>
      </c>
      <c r="S250" s="190"/>
      <c r="T250" s="192" t="n">
        <f aca="false">SUM(T251:T291)</f>
        <v>0</v>
      </c>
      <c r="AR250" s="193" t="s">
        <v>83</v>
      </c>
      <c r="AT250" s="194" t="s">
        <v>74</v>
      </c>
      <c r="AU250" s="194" t="s">
        <v>83</v>
      </c>
      <c r="AY250" s="193" t="s">
        <v>175</v>
      </c>
      <c r="BK250" s="195" t="n">
        <f aca="false">SUM(BK251:BK291)</f>
        <v>0</v>
      </c>
    </row>
    <row r="251" s="31" customFormat="true" ht="16.5" hidden="false" customHeight="true" outlineLevel="0" collapsed="false">
      <c r="A251" s="24"/>
      <c r="B251" s="25"/>
      <c r="C251" s="198" t="s">
        <v>405</v>
      </c>
      <c r="D251" s="198" t="s">
        <v>177</v>
      </c>
      <c r="E251" s="199" t="s">
        <v>406</v>
      </c>
      <c r="F251" s="200" t="s">
        <v>407</v>
      </c>
      <c r="G251" s="201" t="s">
        <v>112</v>
      </c>
      <c r="H251" s="202" t="n">
        <v>37.788</v>
      </c>
      <c r="I251" s="203"/>
      <c r="J251" s="204" t="n">
        <f aca="false">ROUND(I251*H251,2)</f>
        <v>0</v>
      </c>
      <c r="K251" s="200" t="s">
        <v>180</v>
      </c>
      <c r="L251" s="30"/>
      <c r="M251" s="205"/>
      <c r="N251" s="206" t="s">
        <v>46</v>
      </c>
      <c r="O251" s="67"/>
      <c r="P251" s="207" t="n">
        <f aca="false">O251*H251</f>
        <v>0</v>
      </c>
      <c r="Q251" s="207" t="n">
        <v>2.43408</v>
      </c>
      <c r="R251" s="207" t="n">
        <f aca="false">Q251*H251</f>
        <v>91.97901504</v>
      </c>
      <c r="S251" s="207" t="n">
        <v>0</v>
      </c>
      <c r="T251" s="208" t="n">
        <f aca="false">S251*H251</f>
        <v>0</v>
      </c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R251" s="209" t="s">
        <v>149</v>
      </c>
      <c r="AT251" s="209" t="s">
        <v>177</v>
      </c>
      <c r="AU251" s="209" t="s">
        <v>85</v>
      </c>
      <c r="AY251" s="3" t="s">
        <v>175</v>
      </c>
      <c r="BE251" s="210" t="n">
        <f aca="false">IF(N251="základní",J251,0)</f>
        <v>0</v>
      </c>
      <c r="BF251" s="210" t="n">
        <f aca="false">IF(N251="snížená",J251,0)</f>
        <v>0</v>
      </c>
      <c r="BG251" s="210" t="n">
        <f aca="false">IF(N251="zákl. přenesená",J251,0)</f>
        <v>0</v>
      </c>
      <c r="BH251" s="210" t="n">
        <f aca="false">IF(N251="sníž. přenesená",J251,0)</f>
        <v>0</v>
      </c>
      <c r="BI251" s="210" t="n">
        <f aca="false">IF(N251="nulová",J251,0)</f>
        <v>0</v>
      </c>
      <c r="BJ251" s="3" t="s">
        <v>83</v>
      </c>
      <c r="BK251" s="210" t="n">
        <f aca="false">ROUND(I251*H251,2)</f>
        <v>0</v>
      </c>
      <c r="BL251" s="3" t="s">
        <v>149</v>
      </c>
      <c r="BM251" s="209" t="s">
        <v>408</v>
      </c>
    </row>
    <row r="252" s="31" customFormat="true" ht="12.8" hidden="false" customHeight="false" outlineLevel="0" collapsed="false">
      <c r="A252" s="24"/>
      <c r="B252" s="25"/>
      <c r="C252" s="26"/>
      <c r="D252" s="211" t="s">
        <v>182</v>
      </c>
      <c r="E252" s="26"/>
      <c r="F252" s="212" t="s">
        <v>409</v>
      </c>
      <c r="G252" s="26"/>
      <c r="H252" s="26"/>
      <c r="I252" s="213"/>
      <c r="J252" s="26"/>
      <c r="K252" s="26"/>
      <c r="L252" s="30"/>
      <c r="M252" s="214"/>
      <c r="N252" s="215"/>
      <c r="O252" s="67"/>
      <c r="P252" s="67"/>
      <c r="Q252" s="67"/>
      <c r="R252" s="67"/>
      <c r="S252" s="67"/>
      <c r="T252" s="68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T252" s="3" t="s">
        <v>182</v>
      </c>
      <c r="AU252" s="3" t="s">
        <v>85</v>
      </c>
    </row>
    <row r="253" s="31" customFormat="true" ht="12.8" hidden="false" customHeight="false" outlineLevel="0" collapsed="false">
      <c r="A253" s="24"/>
      <c r="B253" s="25"/>
      <c r="C253" s="26"/>
      <c r="D253" s="216" t="s">
        <v>184</v>
      </c>
      <c r="E253" s="26"/>
      <c r="F253" s="217" t="s">
        <v>410</v>
      </c>
      <c r="G253" s="26"/>
      <c r="H253" s="26"/>
      <c r="I253" s="213"/>
      <c r="J253" s="26"/>
      <c r="K253" s="26"/>
      <c r="L253" s="30"/>
      <c r="M253" s="214"/>
      <c r="N253" s="215"/>
      <c r="O253" s="67"/>
      <c r="P253" s="67"/>
      <c r="Q253" s="67"/>
      <c r="R253" s="67"/>
      <c r="S253" s="67"/>
      <c r="T253" s="68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T253" s="3" t="s">
        <v>184</v>
      </c>
      <c r="AU253" s="3" t="s">
        <v>85</v>
      </c>
    </row>
    <row r="254" s="31" customFormat="true" ht="31.3" hidden="false" customHeight="false" outlineLevel="0" collapsed="false">
      <c r="A254" s="24"/>
      <c r="B254" s="25"/>
      <c r="C254" s="26"/>
      <c r="D254" s="211" t="s">
        <v>411</v>
      </c>
      <c r="E254" s="26"/>
      <c r="F254" s="253" t="s">
        <v>412</v>
      </c>
      <c r="G254" s="26"/>
      <c r="H254" s="26"/>
      <c r="I254" s="213"/>
      <c r="J254" s="26"/>
      <c r="K254" s="26"/>
      <c r="L254" s="30"/>
      <c r="M254" s="214"/>
      <c r="N254" s="215"/>
      <c r="O254" s="67"/>
      <c r="P254" s="67"/>
      <c r="Q254" s="67"/>
      <c r="R254" s="67"/>
      <c r="S254" s="67"/>
      <c r="T254" s="68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T254" s="3" t="s">
        <v>411</v>
      </c>
      <c r="AU254" s="3" t="s">
        <v>85</v>
      </c>
    </row>
    <row r="255" s="242" customFormat="true" ht="12.8" hidden="false" customHeight="false" outlineLevel="0" collapsed="false">
      <c r="B255" s="243"/>
      <c r="C255" s="244"/>
      <c r="D255" s="211" t="s">
        <v>186</v>
      </c>
      <c r="E255" s="245"/>
      <c r="F255" s="246" t="s">
        <v>241</v>
      </c>
      <c r="G255" s="244"/>
      <c r="H255" s="245"/>
      <c r="I255" s="247"/>
      <c r="J255" s="244"/>
      <c r="K255" s="244"/>
      <c r="L255" s="248"/>
      <c r="M255" s="249"/>
      <c r="N255" s="250"/>
      <c r="O255" s="250"/>
      <c r="P255" s="250"/>
      <c r="Q255" s="250"/>
      <c r="R255" s="250"/>
      <c r="S255" s="250"/>
      <c r="T255" s="251"/>
      <c r="AT255" s="252" t="s">
        <v>186</v>
      </c>
      <c r="AU255" s="252" t="s">
        <v>85</v>
      </c>
      <c r="AV255" s="242" t="s">
        <v>83</v>
      </c>
      <c r="AW255" s="242" t="s">
        <v>36</v>
      </c>
      <c r="AX255" s="242" t="s">
        <v>75</v>
      </c>
      <c r="AY255" s="252" t="s">
        <v>175</v>
      </c>
    </row>
    <row r="256" s="218" customFormat="true" ht="12.8" hidden="false" customHeight="false" outlineLevel="0" collapsed="false">
      <c r="B256" s="219"/>
      <c r="C256" s="220"/>
      <c r="D256" s="211" t="s">
        <v>186</v>
      </c>
      <c r="E256" s="221"/>
      <c r="F256" s="222" t="s">
        <v>413</v>
      </c>
      <c r="G256" s="220"/>
      <c r="H256" s="223" t="n">
        <v>37.788</v>
      </c>
      <c r="I256" s="224"/>
      <c r="J256" s="220"/>
      <c r="K256" s="220"/>
      <c r="L256" s="225"/>
      <c r="M256" s="226"/>
      <c r="N256" s="227"/>
      <c r="O256" s="227"/>
      <c r="P256" s="227"/>
      <c r="Q256" s="227"/>
      <c r="R256" s="227"/>
      <c r="S256" s="227"/>
      <c r="T256" s="228"/>
      <c r="AT256" s="229" t="s">
        <v>186</v>
      </c>
      <c r="AU256" s="229" t="s">
        <v>85</v>
      </c>
      <c r="AV256" s="218" t="s">
        <v>85</v>
      </c>
      <c r="AW256" s="218" t="s">
        <v>36</v>
      </c>
      <c r="AX256" s="218" t="s">
        <v>83</v>
      </c>
      <c r="AY256" s="229" t="s">
        <v>175</v>
      </c>
    </row>
    <row r="257" s="31" customFormat="true" ht="16.5" hidden="false" customHeight="true" outlineLevel="0" collapsed="false">
      <c r="A257" s="24"/>
      <c r="B257" s="25"/>
      <c r="C257" s="198" t="s">
        <v>414</v>
      </c>
      <c r="D257" s="198" t="s">
        <v>177</v>
      </c>
      <c r="E257" s="199" t="s">
        <v>415</v>
      </c>
      <c r="F257" s="200" t="s">
        <v>416</v>
      </c>
      <c r="G257" s="201" t="s">
        <v>112</v>
      </c>
      <c r="H257" s="202" t="n">
        <v>227.924</v>
      </c>
      <c r="I257" s="203"/>
      <c r="J257" s="204" t="n">
        <f aca="false">ROUND(I257*H257,2)</f>
        <v>0</v>
      </c>
      <c r="K257" s="200" t="s">
        <v>180</v>
      </c>
      <c r="L257" s="30"/>
      <c r="M257" s="205"/>
      <c r="N257" s="206" t="s">
        <v>46</v>
      </c>
      <c r="O257" s="67"/>
      <c r="P257" s="207" t="n">
        <f aca="false">O257*H257</f>
        <v>0</v>
      </c>
      <c r="Q257" s="207" t="n">
        <v>2.43408</v>
      </c>
      <c r="R257" s="207" t="n">
        <f aca="false">Q257*H257</f>
        <v>554.78524992</v>
      </c>
      <c r="S257" s="207" t="n">
        <v>0</v>
      </c>
      <c r="T257" s="208" t="n">
        <f aca="false">S257*H257</f>
        <v>0</v>
      </c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R257" s="209" t="s">
        <v>149</v>
      </c>
      <c r="AT257" s="209" t="s">
        <v>177</v>
      </c>
      <c r="AU257" s="209" t="s">
        <v>85</v>
      </c>
      <c r="AY257" s="3" t="s">
        <v>175</v>
      </c>
      <c r="BE257" s="210" t="n">
        <f aca="false">IF(N257="základní",J257,0)</f>
        <v>0</v>
      </c>
      <c r="BF257" s="210" t="n">
        <f aca="false">IF(N257="snížená",J257,0)</f>
        <v>0</v>
      </c>
      <c r="BG257" s="210" t="n">
        <f aca="false">IF(N257="zákl. přenesená",J257,0)</f>
        <v>0</v>
      </c>
      <c r="BH257" s="210" t="n">
        <f aca="false">IF(N257="sníž. přenesená",J257,0)</f>
        <v>0</v>
      </c>
      <c r="BI257" s="210" t="n">
        <f aca="false">IF(N257="nulová",J257,0)</f>
        <v>0</v>
      </c>
      <c r="BJ257" s="3" t="s">
        <v>83</v>
      </c>
      <c r="BK257" s="210" t="n">
        <f aca="false">ROUND(I257*H257,2)</f>
        <v>0</v>
      </c>
      <c r="BL257" s="3" t="s">
        <v>149</v>
      </c>
      <c r="BM257" s="209" t="s">
        <v>417</v>
      </c>
    </row>
    <row r="258" s="31" customFormat="true" ht="12.8" hidden="false" customHeight="false" outlineLevel="0" collapsed="false">
      <c r="A258" s="24"/>
      <c r="B258" s="25"/>
      <c r="C258" s="26"/>
      <c r="D258" s="211" t="s">
        <v>182</v>
      </c>
      <c r="E258" s="26"/>
      <c r="F258" s="212" t="s">
        <v>418</v>
      </c>
      <c r="G258" s="26"/>
      <c r="H258" s="26"/>
      <c r="I258" s="213"/>
      <c r="J258" s="26"/>
      <c r="K258" s="26"/>
      <c r="L258" s="30"/>
      <c r="M258" s="214"/>
      <c r="N258" s="215"/>
      <c r="O258" s="67"/>
      <c r="P258" s="67"/>
      <c r="Q258" s="67"/>
      <c r="R258" s="67"/>
      <c r="S258" s="67"/>
      <c r="T258" s="68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T258" s="3" t="s">
        <v>182</v>
      </c>
      <c r="AU258" s="3" t="s">
        <v>85</v>
      </c>
    </row>
    <row r="259" s="31" customFormat="true" ht="12.8" hidden="false" customHeight="false" outlineLevel="0" collapsed="false">
      <c r="A259" s="24"/>
      <c r="B259" s="25"/>
      <c r="C259" s="26"/>
      <c r="D259" s="216" t="s">
        <v>184</v>
      </c>
      <c r="E259" s="26"/>
      <c r="F259" s="217" t="s">
        <v>419</v>
      </c>
      <c r="G259" s="26"/>
      <c r="H259" s="26"/>
      <c r="I259" s="213"/>
      <c r="J259" s="26"/>
      <c r="K259" s="26"/>
      <c r="L259" s="30"/>
      <c r="M259" s="214"/>
      <c r="N259" s="215"/>
      <c r="O259" s="67"/>
      <c r="P259" s="67"/>
      <c r="Q259" s="67"/>
      <c r="R259" s="67"/>
      <c r="S259" s="67"/>
      <c r="T259" s="68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T259" s="3" t="s">
        <v>184</v>
      </c>
      <c r="AU259" s="3" t="s">
        <v>85</v>
      </c>
    </row>
    <row r="260" s="31" customFormat="true" ht="31.3" hidden="false" customHeight="false" outlineLevel="0" collapsed="false">
      <c r="A260" s="24"/>
      <c r="B260" s="25"/>
      <c r="C260" s="26"/>
      <c r="D260" s="211" t="s">
        <v>411</v>
      </c>
      <c r="E260" s="26"/>
      <c r="F260" s="253" t="s">
        <v>420</v>
      </c>
      <c r="G260" s="26"/>
      <c r="H260" s="26"/>
      <c r="I260" s="213"/>
      <c r="J260" s="26"/>
      <c r="K260" s="26"/>
      <c r="L260" s="30"/>
      <c r="M260" s="214"/>
      <c r="N260" s="215"/>
      <c r="O260" s="67"/>
      <c r="P260" s="67"/>
      <c r="Q260" s="67"/>
      <c r="R260" s="67"/>
      <c r="S260" s="67"/>
      <c r="T260" s="68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T260" s="3" t="s">
        <v>411</v>
      </c>
      <c r="AU260" s="3" t="s">
        <v>85</v>
      </c>
    </row>
    <row r="261" s="242" customFormat="true" ht="12.8" hidden="false" customHeight="false" outlineLevel="0" collapsed="false">
      <c r="B261" s="243"/>
      <c r="C261" s="244"/>
      <c r="D261" s="211" t="s">
        <v>186</v>
      </c>
      <c r="E261" s="245"/>
      <c r="F261" s="246" t="s">
        <v>241</v>
      </c>
      <c r="G261" s="244"/>
      <c r="H261" s="245"/>
      <c r="I261" s="247"/>
      <c r="J261" s="244"/>
      <c r="K261" s="244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186</v>
      </c>
      <c r="AU261" s="252" t="s">
        <v>85</v>
      </c>
      <c r="AV261" s="242" t="s">
        <v>83</v>
      </c>
      <c r="AW261" s="242" t="s">
        <v>36</v>
      </c>
      <c r="AX261" s="242" t="s">
        <v>75</v>
      </c>
      <c r="AY261" s="252" t="s">
        <v>175</v>
      </c>
    </row>
    <row r="262" s="218" customFormat="true" ht="12.8" hidden="false" customHeight="false" outlineLevel="0" collapsed="false">
      <c r="B262" s="219"/>
      <c r="C262" s="220"/>
      <c r="D262" s="211" t="s">
        <v>186</v>
      </c>
      <c r="E262" s="221"/>
      <c r="F262" s="222" t="s">
        <v>421</v>
      </c>
      <c r="G262" s="220"/>
      <c r="H262" s="223" t="n">
        <v>3.06</v>
      </c>
      <c r="I262" s="224"/>
      <c r="J262" s="220"/>
      <c r="K262" s="220"/>
      <c r="L262" s="225"/>
      <c r="M262" s="226"/>
      <c r="N262" s="227"/>
      <c r="O262" s="227"/>
      <c r="P262" s="227"/>
      <c r="Q262" s="227"/>
      <c r="R262" s="227"/>
      <c r="S262" s="227"/>
      <c r="T262" s="228"/>
      <c r="AT262" s="229" t="s">
        <v>186</v>
      </c>
      <c r="AU262" s="229" t="s">
        <v>85</v>
      </c>
      <c r="AV262" s="218" t="s">
        <v>85</v>
      </c>
      <c r="AW262" s="218" t="s">
        <v>36</v>
      </c>
      <c r="AX262" s="218" t="s">
        <v>75</v>
      </c>
      <c r="AY262" s="229" t="s">
        <v>175</v>
      </c>
    </row>
    <row r="263" s="218" customFormat="true" ht="12.8" hidden="false" customHeight="false" outlineLevel="0" collapsed="false">
      <c r="B263" s="219"/>
      <c r="C263" s="220"/>
      <c r="D263" s="211" t="s">
        <v>186</v>
      </c>
      <c r="E263" s="221"/>
      <c r="F263" s="222" t="s">
        <v>422</v>
      </c>
      <c r="G263" s="220"/>
      <c r="H263" s="223" t="n">
        <v>88.05</v>
      </c>
      <c r="I263" s="224"/>
      <c r="J263" s="220"/>
      <c r="K263" s="220"/>
      <c r="L263" s="225"/>
      <c r="M263" s="226"/>
      <c r="N263" s="227"/>
      <c r="O263" s="227"/>
      <c r="P263" s="227"/>
      <c r="Q263" s="227"/>
      <c r="R263" s="227"/>
      <c r="S263" s="227"/>
      <c r="T263" s="228"/>
      <c r="AT263" s="229" t="s">
        <v>186</v>
      </c>
      <c r="AU263" s="229" t="s">
        <v>85</v>
      </c>
      <c r="AV263" s="218" t="s">
        <v>85</v>
      </c>
      <c r="AW263" s="218" t="s">
        <v>36</v>
      </c>
      <c r="AX263" s="218" t="s">
        <v>75</v>
      </c>
      <c r="AY263" s="229" t="s">
        <v>175</v>
      </c>
    </row>
    <row r="264" s="218" customFormat="true" ht="12.8" hidden="false" customHeight="false" outlineLevel="0" collapsed="false">
      <c r="B264" s="219"/>
      <c r="C264" s="220"/>
      <c r="D264" s="211" t="s">
        <v>186</v>
      </c>
      <c r="E264" s="221"/>
      <c r="F264" s="222" t="s">
        <v>423</v>
      </c>
      <c r="G264" s="220"/>
      <c r="H264" s="223" t="n">
        <v>80.5</v>
      </c>
      <c r="I264" s="224"/>
      <c r="J264" s="220"/>
      <c r="K264" s="220"/>
      <c r="L264" s="225"/>
      <c r="M264" s="226"/>
      <c r="N264" s="227"/>
      <c r="O264" s="227"/>
      <c r="P264" s="227"/>
      <c r="Q264" s="227"/>
      <c r="R264" s="227"/>
      <c r="S264" s="227"/>
      <c r="T264" s="228"/>
      <c r="AT264" s="229" t="s">
        <v>186</v>
      </c>
      <c r="AU264" s="229" t="s">
        <v>85</v>
      </c>
      <c r="AV264" s="218" t="s">
        <v>85</v>
      </c>
      <c r="AW264" s="218" t="s">
        <v>36</v>
      </c>
      <c r="AX264" s="218" t="s">
        <v>75</v>
      </c>
      <c r="AY264" s="229" t="s">
        <v>175</v>
      </c>
    </row>
    <row r="265" s="218" customFormat="true" ht="12.8" hidden="false" customHeight="false" outlineLevel="0" collapsed="false">
      <c r="B265" s="219"/>
      <c r="C265" s="220"/>
      <c r="D265" s="211" t="s">
        <v>186</v>
      </c>
      <c r="E265" s="221"/>
      <c r="F265" s="222" t="s">
        <v>424</v>
      </c>
      <c r="G265" s="220"/>
      <c r="H265" s="223" t="n">
        <v>81.011</v>
      </c>
      <c r="I265" s="224"/>
      <c r="J265" s="220"/>
      <c r="K265" s="220"/>
      <c r="L265" s="225"/>
      <c r="M265" s="226"/>
      <c r="N265" s="227"/>
      <c r="O265" s="227"/>
      <c r="P265" s="227"/>
      <c r="Q265" s="227"/>
      <c r="R265" s="227"/>
      <c r="S265" s="227"/>
      <c r="T265" s="228"/>
      <c r="AT265" s="229" t="s">
        <v>186</v>
      </c>
      <c r="AU265" s="229" t="s">
        <v>85</v>
      </c>
      <c r="AV265" s="218" t="s">
        <v>85</v>
      </c>
      <c r="AW265" s="218" t="s">
        <v>36</v>
      </c>
      <c r="AX265" s="218" t="s">
        <v>75</v>
      </c>
      <c r="AY265" s="229" t="s">
        <v>175</v>
      </c>
    </row>
    <row r="266" s="218" customFormat="true" ht="12.8" hidden="false" customHeight="false" outlineLevel="0" collapsed="false">
      <c r="B266" s="219"/>
      <c r="C266" s="220"/>
      <c r="D266" s="211" t="s">
        <v>186</v>
      </c>
      <c r="E266" s="221"/>
      <c r="F266" s="222" t="s">
        <v>425</v>
      </c>
      <c r="G266" s="220"/>
      <c r="H266" s="223" t="n">
        <v>52.45</v>
      </c>
      <c r="I266" s="224"/>
      <c r="J266" s="220"/>
      <c r="K266" s="220"/>
      <c r="L266" s="225"/>
      <c r="M266" s="226"/>
      <c r="N266" s="227"/>
      <c r="O266" s="227"/>
      <c r="P266" s="227"/>
      <c r="Q266" s="227"/>
      <c r="R266" s="227"/>
      <c r="S266" s="227"/>
      <c r="T266" s="228"/>
      <c r="AT266" s="229" t="s">
        <v>186</v>
      </c>
      <c r="AU266" s="229" t="s">
        <v>85</v>
      </c>
      <c r="AV266" s="218" t="s">
        <v>85</v>
      </c>
      <c r="AW266" s="218" t="s">
        <v>36</v>
      </c>
      <c r="AX266" s="218" t="s">
        <v>75</v>
      </c>
      <c r="AY266" s="229" t="s">
        <v>175</v>
      </c>
    </row>
    <row r="267" s="218" customFormat="true" ht="12.8" hidden="false" customHeight="false" outlineLevel="0" collapsed="false">
      <c r="B267" s="219"/>
      <c r="C267" s="220"/>
      <c r="D267" s="211" t="s">
        <v>186</v>
      </c>
      <c r="E267" s="221"/>
      <c r="F267" s="222" t="s">
        <v>426</v>
      </c>
      <c r="G267" s="220"/>
      <c r="H267" s="223" t="n">
        <v>9.828</v>
      </c>
      <c r="I267" s="224"/>
      <c r="J267" s="220"/>
      <c r="K267" s="220"/>
      <c r="L267" s="225"/>
      <c r="M267" s="226"/>
      <c r="N267" s="227"/>
      <c r="O267" s="227"/>
      <c r="P267" s="227"/>
      <c r="Q267" s="227"/>
      <c r="R267" s="227"/>
      <c r="S267" s="227"/>
      <c r="T267" s="228"/>
      <c r="AT267" s="229" t="s">
        <v>186</v>
      </c>
      <c r="AU267" s="229" t="s">
        <v>85</v>
      </c>
      <c r="AV267" s="218" t="s">
        <v>85</v>
      </c>
      <c r="AW267" s="218" t="s">
        <v>36</v>
      </c>
      <c r="AX267" s="218" t="s">
        <v>75</v>
      </c>
      <c r="AY267" s="229" t="s">
        <v>175</v>
      </c>
    </row>
    <row r="268" s="218" customFormat="true" ht="12.8" hidden="false" customHeight="false" outlineLevel="0" collapsed="false">
      <c r="B268" s="219"/>
      <c r="C268" s="220"/>
      <c r="D268" s="211" t="s">
        <v>186</v>
      </c>
      <c r="E268" s="221"/>
      <c r="F268" s="222" t="s">
        <v>427</v>
      </c>
      <c r="G268" s="220"/>
      <c r="H268" s="223" t="n">
        <v>7.02</v>
      </c>
      <c r="I268" s="224"/>
      <c r="J268" s="220"/>
      <c r="K268" s="220"/>
      <c r="L268" s="225"/>
      <c r="M268" s="226"/>
      <c r="N268" s="227"/>
      <c r="O268" s="227"/>
      <c r="P268" s="227"/>
      <c r="Q268" s="227"/>
      <c r="R268" s="227"/>
      <c r="S268" s="227"/>
      <c r="T268" s="228"/>
      <c r="AT268" s="229" t="s">
        <v>186</v>
      </c>
      <c r="AU268" s="229" t="s">
        <v>85</v>
      </c>
      <c r="AV268" s="218" t="s">
        <v>85</v>
      </c>
      <c r="AW268" s="218" t="s">
        <v>36</v>
      </c>
      <c r="AX268" s="218" t="s">
        <v>75</v>
      </c>
      <c r="AY268" s="229" t="s">
        <v>175</v>
      </c>
    </row>
    <row r="269" s="254" customFormat="true" ht="12.8" hidden="false" customHeight="false" outlineLevel="0" collapsed="false">
      <c r="B269" s="255"/>
      <c r="C269" s="256"/>
      <c r="D269" s="211" t="s">
        <v>186</v>
      </c>
      <c r="E269" s="257"/>
      <c r="F269" s="258" t="s">
        <v>428</v>
      </c>
      <c r="G269" s="256"/>
      <c r="H269" s="259" t="n">
        <v>321.919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AT269" s="265" t="s">
        <v>186</v>
      </c>
      <c r="AU269" s="265" t="s">
        <v>85</v>
      </c>
      <c r="AV269" s="254" t="s">
        <v>194</v>
      </c>
      <c r="AW269" s="254" t="s">
        <v>36</v>
      </c>
      <c r="AX269" s="254" t="s">
        <v>75</v>
      </c>
      <c r="AY269" s="265" t="s">
        <v>175</v>
      </c>
    </row>
    <row r="270" s="242" customFormat="true" ht="12.8" hidden="false" customHeight="false" outlineLevel="0" collapsed="false">
      <c r="B270" s="243"/>
      <c r="C270" s="244"/>
      <c r="D270" s="211" t="s">
        <v>186</v>
      </c>
      <c r="E270" s="245"/>
      <c r="F270" s="246" t="s">
        <v>429</v>
      </c>
      <c r="G270" s="244"/>
      <c r="H270" s="245"/>
      <c r="I270" s="247"/>
      <c r="J270" s="244"/>
      <c r="K270" s="244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186</v>
      </c>
      <c r="AU270" s="252" t="s">
        <v>85</v>
      </c>
      <c r="AV270" s="242" t="s">
        <v>83</v>
      </c>
      <c r="AW270" s="242" t="s">
        <v>36</v>
      </c>
      <c r="AX270" s="242" t="s">
        <v>75</v>
      </c>
      <c r="AY270" s="252" t="s">
        <v>175</v>
      </c>
    </row>
    <row r="271" s="218" customFormat="true" ht="12.8" hidden="false" customHeight="false" outlineLevel="0" collapsed="false">
      <c r="B271" s="219"/>
      <c r="C271" s="220"/>
      <c r="D271" s="211" t="s">
        <v>186</v>
      </c>
      <c r="E271" s="221"/>
      <c r="F271" s="222" t="s">
        <v>430</v>
      </c>
      <c r="G271" s="220"/>
      <c r="H271" s="223" t="n">
        <v>6</v>
      </c>
      <c r="I271" s="224"/>
      <c r="J271" s="220"/>
      <c r="K271" s="220"/>
      <c r="L271" s="225"/>
      <c r="M271" s="226"/>
      <c r="N271" s="227"/>
      <c r="O271" s="227"/>
      <c r="P271" s="227"/>
      <c r="Q271" s="227"/>
      <c r="R271" s="227"/>
      <c r="S271" s="227"/>
      <c r="T271" s="228"/>
      <c r="AT271" s="229" t="s">
        <v>186</v>
      </c>
      <c r="AU271" s="229" t="s">
        <v>85</v>
      </c>
      <c r="AV271" s="218" t="s">
        <v>85</v>
      </c>
      <c r="AW271" s="218" t="s">
        <v>36</v>
      </c>
      <c r="AX271" s="218" t="s">
        <v>75</v>
      </c>
      <c r="AY271" s="229" t="s">
        <v>175</v>
      </c>
    </row>
    <row r="272" s="254" customFormat="true" ht="12.8" hidden="false" customHeight="false" outlineLevel="0" collapsed="false">
      <c r="B272" s="255"/>
      <c r="C272" s="256"/>
      <c r="D272" s="211" t="s">
        <v>186</v>
      </c>
      <c r="E272" s="257"/>
      <c r="F272" s="258" t="s">
        <v>428</v>
      </c>
      <c r="G272" s="256"/>
      <c r="H272" s="259" t="n">
        <v>6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AT272" s="265" t="s">
        <v>186</v>
      </c>
      <c r="AU272" s="265" t="s">
        <v>85</v>
      </c>
      <c r="AV272" s="254" t="s">
        <v>194</v>
      </c>
      <c r="AW272" s="254" t="s">
        <v>36</v>
      </c>
      <c r="AX272" s="254" t="s">
        <v>75</v>
      </c>
      <c r="AY272" s="265" t="s">
        <v>175</v>
      </c>
    </row>
    <row r="273" s="218" customFormat="true" ht="12.8" hidden="false" customHeight="false" outlineLevel="0" collapsed="false">
      <c r="B273" s="219"/>
      <c r="C273" s="220"/>
      <c r="D273" s="211" t="s">
        <v>186</v>
      </c>
      <c r="E273" s="221"/>
      <c r="F273" s="222" t="s">
        <v>431</v>
      </c>
      <c r="G273" s="220"/>
      <c r="H273" s="223" t="n">
        <v>-99.995</v>
      </c>
      <c r="I273" s="224"/>
      <c r="J273" s="220"/>
      <c r="K273" s="220"/>
      <c r="L273" s="225"/>
      <c r="M273" s="226"/>
      <c r="N273" s="227"/>
      <c r="O273" s="227"/>
      <c r="P273" s="227"/>
      <c r="Q273" s="227"/>
      <c r="R273" s="227"/>
      <c r="S273" s="227"/>
      <c r="T273" s="228"/>
      <c r="AT273" s="229" t="s">
        <v>186</v>
      </c>
      <c r="AU273" s="229" t="s">
        <v>85</v>
      </c>
      <c r="AV273" s="218" t="s">
        <v>85</v>
      </c>
      <c r="AW273" s="218" t="s">
        <v>36</v>
      </c>
      <c r="AX273" s="218" t="s">
        <v>75</v>
      </c>
      <c r="AY273" s="229" t="s">
        <v>175</v>
      </c>
    </row>
    <row r="274" s="230" customFormat="true" ht="12.8" hidden="false" customHeight="false" outlineLevel="0" collapsed="false">
      <c r="B274" s="231"/>
      <c r="C274" s="232"/>
      <c r="D274" s="211" t="s">
        <v>186</v>
      </c>
      <c r="E274" s="233"/>
      <c r="F274" s="234" t="s">
        <v>210</v>
      </c>
      <c r="G274" s="232"/>
      <c r="H274" s="235" t="n">
        <v>227.924</v>
      </c>
      <c r="I274" s="236"/>
      <c r="J274" s="232"/>
      <c r="K274" s="232"/>
      <c r="L274" s="237"/>
      <c r="M274" s="238"/>
      <c r="N274" s="239"/>
      <c r="O274" s="239"/>
      <c r="P274" s="239"/>
      <c r="Q274" s="239"/>
      <c r="R274" s="239"/>
      <c r="S274" s="239"/>
      <c r="T274" s="240"/>
      <c r="AT274" s="241" t="s">
        <v>186</v>
      </c>
      <c r="AU274" s="241" t="s">
        <v>85</v>
      </c>
      <c r="AV274" s="230" t="s">
        <v>149</v>
      </c>
      <c r="AW274" s="230" t="s">
        <v>36</v>
      </c>
      <c r="AX274" s="230" t="s">
        <v>83</v>
      </c>
      <c r="AY274" s="241" t="s">
        <v>175</v>
      </c>
    </row>
    <row r="275" s="31" customFormat="true" ht="16.5" hidden="false" customHeight="true" outlineLevel="0" collapsed="false">
      <c r="A275" s="24"/>
      <c r="B275" s="25"/>
      <c r="C275" s="198" t="s">
        <v>432</v>
      </c>
      <c r="D275" s="198" t="s">
        <v>177</v>
      </c>
      <c r="E275" s="199" t="s">
        <v>433</v>
      </c>
      <c r="F275" s="200" t="s">
        <v>434</v>
      </c>
      <c r="G275" s="201" t="s">
        <v>112</v>
      </c>
      <c r="H275" s="202" t="n">
        <v>99.995</v>
      </c>
      <c r="I275" s="203"/>
      <c r="J275" s="204" t="n">
        <f aca="false">ROUND(I275*H275,2)</f>
        <v>0</v>
      </c>
      <c r="K275" s="200"/>
      <c r="L275" s="30"/>
      <c r="M275" s="205"/>
      <c r="N275" s="206" t="s">
        <v>46</v>
      </c>
      <c r="O275" s="67"/>
      <c r="P275" s="207" t="n">
        <f aca="false">O275*H275</f>
        <v>0</v>
      </c>
      <c r="Q275" s="207" t="n">
        <v>2.43408</v>
      </c>
      <c r="R275" s="207" t="n">
        <f aca="false">Q275*H275</f>
        <v>243.3958296</v>
      </c>
      <c r="S275" s="207" t="n">
        <v>0</v>
      </c>
      <c r="T275" s="208" t="n">
        <f aca="false">S275*H275</f>
        <v>0</v>
      </c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R275" s="209" t="s">
        <v>149</v>
      </c>
      <c r="AT275" s="209" t="s">
        <v>177</v>
      </c>
      <c r="AU275" s="209" t="s">
        <v>85</v>
      </c>
      <c r="AY275" s="3" t="s">
        <v>175</v>
      </c>
      <c r="BE275" s="210" t="n">
        <f aca="false">IF(N275="základní",J275,0)</f>
        <v>0</v>
      </c>
      <c r="BF275" s="210" t="n">
        <f aca="false">IF(N275="snížená",J275,0)</f>
        <v>0</v>
      </c>
      <c r="BG275" s="210" t="n">
        <f aca="false">IF(N275="zákl. přenesená",J275,0)</f>
        <v>0</v>
      </c>
      <c r="BH275" s="210" t="n">
        <f aca="false">IF(N275="sníž. přenesená",J275,0)</f>
        <v>0</v>
      </c>
      <c r="BI275" s="210" t="n">
        <f aca="false">IF(N275="nulová",J275,0)</f>
        <v>0</v>
      </c>
      <c r="BJ275" s="3" t="s">
        <v>83</v>
      </c>
      <c r="BK275" s="210" t="n">
        <f aca="false">ROUND(I275*H275,2)</f>
        <v>0</v>
      </c>
      <c r="BL275" s="3" t="s">
        <v>149</v>
      </c>
      <c r="BM275" s="209" t="s">
        <v>435</v>
      </c>
    </row>
    <row r="276" s="31" customFormat="true" ht="12.8" hidden="false" customHeight="false" outlineLevel="0" collapsed="false">
      <c r="A276" s="24"/>
      <c r="B276" s="25"/>
      <c r="C276" s="26"/>
      <c r="D276" s="211" t="s">
        <v>182</v>
      </c>
      <c r="E276" s="26"/>
      <c r="F276" s="212" t="s">
        <v>436</v>
      </c>
      <c r="G276" s="26"/>
      <c r="H276" s="26"/>
      <c r="I276" s="213"/>
      <c r="J276" s="26"/>
      <c r="K276" s="26"/>
      <c r="L276" s="30"/>
      <c r="M276" s="214"/>
      <c r="N276" s="215"/>
      <c r="O276" s="67"/>
      <c r="P276" s="67"/>
      <c r="Q276" s="67"/>
      <c r="R276" s="67"/>
      <c r="S276" s="67"/>
      <c r="T276" s="68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T276" s="3" t="s">
        <v>182</v>
      </c>
      <c r="AU276" s="3" t="s">
        <v>85</v>
      </c>
    </row>
    <row r="277" s="31" customFormat="true" ht="31.3" hidden="false" customHeight="false" outlineLevel="0" collapsed="false">
      <c r="A277" s="24"/>
      <c r="B277" s="25"/>
      <c r="C277" s="26"/>
      <c r="D277" s="211" t="s">
        <v>411</v>
      </c>
      <c r="E277" s="26"/>
      <c r="F277" s="253" t="s">
        <v>437</v>
      </c>
      <c r="G277" s="26"/>
      <c r="H277" s="26"/>
      <c r="I277" s="213"/>
      <c r="J277" s="26"/>
      <c r="K277" s="26"/>
      <c r="L277" s="30"/>
      <c r="M277" s="214"/>
      <c r="N277" s="215"/>
      <c r="O277" s="67"/>
      <c r="P277" s="67"/>
      <c r="Q277" s="67"/>
      <c r="R277" s="67"/>
      <c r="S277" s="67"/>
      <c r="T277" s="68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T277" s="3" t="s">
        <v>411</v>
      </c>
      <c r="AU277" s="3" t="s">
        <v>85</v>
      </c>
    </row>
    <row r="278" s="218" customFormat="true" ht="12.8" hidden="false" customHeight="false" outlineLevel="0" collapsed="false">
      <c r="B278" s="219"/>
      <c r="C278" s="220"/>
      <c r="D278" s="211" t="s">
        <v>186</v>
      </c>
      <c r="E278" s="221"/>
      <c r="F278" s="222" t="s">
        <v>438</v>
      </c>
      <c r="G278" s="220"/>
      <c r="H278" s="223" t="n">
        <v>99.995</v>
      </c>
      <c r="I278" s="224"/>
      <c r="J278" s="220"/>
      <c r="K278" s="220"/>
      <c r="L278" s="225"/>
      <c r="M278" s="226"/>
      <c r="N278" s="227"/>
      <c r="O278" s="227"/>
      <c r="P278" s="227"/>
      <c r="Q278" s="227"/>
      <c r="R278" s="227"/>
      <c r="S278" s="227"/>
      <c r="T278" s="228"/>
      <c r="AT278" s="229" t="s">
        <v>186</v>
      </c>
      <c r="AU278" s="229" t="s">
        <v>85</v>
      </c>
      <c r="AV278" s="218" t="s">
        <v>85</v>
      </c>
      <c r="AW278" s="218" t="s">
        <v>36</v>
      </c>
      <c r="AX278" s="218" t="s">
        <v>75</v>
      </c>
      <c r="AY278" s="229" t="s">
        <v>175</v>
      </c>
    </row>
    <row r="279" s="230" customFormat="true" ht="12.8" hidden="false" customHeight="false" outlineLevel="0" collapsed="false">
      <c r="B279" s="231"/>
      <c r="C279" s="232"/>
      <c r="D279" s="211" t="s">
        <v>186</v>
      </c>
      <c r="E279" s="233" t="s">
        <v>114</v>
      </c>
      <c r="F279" s="234" t="s">
        <v>210</v>
      </c>
      <c r="G279" s="232"/>
      <c r="H279" s="235" t="n">
        <v>99.995</v>
      </c>
      <c r="I279" s="236"/>
      <c r="J279" s="232"/>
      <c r="K279" s="232"/>
      <c r="L279" s="237"/>
      <c r="M279" s="238"/>
      <c r="N279" s="239"/>
      <c r="O279" s="239"/>
      <c r="P279" s="239"/>
      <c r="Q279" s="239"/>
      <c r="R279" s="239"/>
      <c r="S279" s="239"/>
      <c r="T279" s="240"/>
      <c r="AT279" s="241" t="s">
        <v>186</v>
      </c>
      <c r="AU279" s="241" t="s">
        <v>85</v>
      </c>
      <c r="AV279" s="230" t="s">
        <v>149</v>
      </c>
      <c r="AW279" s="230" t="s">
        <v>36</v>
      </c>
      <c r="AX279" s="230" t="s">
        <v>83</v>
      </c>
      <c r="AY279" s="241" t="s">
        <v>175</v>
      </c>
    </row>
    <row r="280" s="31" customFormat="true" ht="16.5" hidden="false" customHeight="true" outlineLevel="0" collapsed="false">
      <c r="A280" s="24"/>
      <c r="B280" s="25"/>
      <c r="C280" s="198" t="s">
        <v>439</v>
      </c>
      <c r="D280" s="198" t="s">
        <v>177</v>
      </c>
      <c r="E280" s="199" t="s">
        <v>440</v>
      </c>
      <c r="F280" s="200" t="s">
        <v>441</v>
      </c>
      <c r="G280" s="201" t="s">
        <v>129</v>
      </c>
      <c r="H280" s="202" t="n">
        <v>72</v>
      </c>
      <c r="I280" s="203"/>
      <c r="J280" s="204" t="n">
        <f aca="false">ROUND(I280*H280,2)</f>
        <v>0</v>
      </c>
      <c r="K280" s="200" t="s">
        <v>180</v>
      </c>
      <c r="L280" s="30"/>
      <c r="M280" s="205"/>
      <c r="N280" s="206" t="s">
        <v>46</v>
      </c>
      <c r="O280" s="67"/>
      <c r="P280" s="207" t="n">
        <f aca="false">O280*H280</f>
        <v>0</v>
      </c>
      <c r="Q280" s="207" t="n">
        <v>0</v>
      </c>
      <c r="R280" s="207" t="n">
        <f aca="false">Q280*H280</f>
        <v>0</v>
      </c>
      <c r="S280" s="207" t="n">
        <v>0</v>
      </c>
      <c r="T280" s="208" t="n">
        <f aca="false">S280*H280</f>
        <v>0</v>
      </c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R280" s="209" t="s">
        <v>149</v>
      </c>
      <c r="AT280" s="209" t="s">
        <v>177</v>
      </c>
      <c r="AU280" s="209" t="s">
        <v>85</v>
      </c>
      <c r="AY280" s="3" t="s">
        <v>175</v>
      </c>
      <c r="BE280" s="210" t="n">
        <f aca="false">IF(N280="základní",J280,0)</f>
        <v>0</v>
      </c>
      <c r="BF280" s="210" t="n">
        <f aca="false">IF(N280="snížená",J280,0)</f>
        <v>0</v>
      </c>
      <c r="BG280" s="210" t="n">
        <f aca="false">IF(N280="zákl. přenesená",J280,0)</f>
        <v>0</v>
      </c>
      <c r="BH280" s="210" t="n">
        <f aca="false">IF(N280="sníž. přenesená",J280,0)</f>
        <v>0</v>
      </c>
      <c r="BI280" s="210" t="n">
        <f aca="false">IF(N280="nulová",J280,0)</f>
        <v>0</v>
      </c>
      <c r="BJ280" s="3" t="s">
        <v>83</v>
      </c>
      <c r="BK280" s="210" t="n">
        <f aca="false">ROUND(I280*H280,2)</f>
        <v>0</v>
      </c>
      <c r="BL280" s="3" t="s">
        <v>149</v>
      </c>
      <c r="BM280" s="209" t="s">
        <v>442</v>
      </c>
    </row>
    <row r="281" s="31" customFormat="true" ht="16.4" hidden="false" customHeight="false" outlineLevel="0" collapsed="false">
      <c r="A281" s="24"/>
      <c r="B281" s="25"/>
      <c r="C281" s="26"/>
      <c r="D281" s="211" t="s">
        <v>182</v>
      </c>
      <c r="E281" s="26"/>
      <c r="F281" s="212" t="s">
        <v>443</v>
      </c>
      <c r="G281" s="26"/>
      <c r="H281" s="26"/>
      <c r="I281" s="213"/>
      <c r="J281" s="26"/>
      <c r="K281" s="26"/>
      <c r="L281" s="30"/>
      <c r="M281" s="214"/>
      <c r="N281" s="215"/>
      <c r="O281" s="67"/>
      <c r="P281" s="67"/>
      <c r="Q281" s="67"/>
      <c r="R281" s="67"/>
      <c r="S281" s="67"/>
      <c r="T281" s="68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T281" s="3" t="s">
        <v>182</v>
      </c>
      <c r="AU281" s="3" t="s">
        <v>85</v>
      </c>
    </row>
    <row r="282" s="31" customFormat="true" ht="12.8" hidden="false" customHeight="false" outlineLevel="0" collapsed="false">
      <c r="A282" s="24"/>
      <c r="B282" s="25"/>
      <c r="C282" s="26"/>
      <c r="D282" s="216" t="s">
        <v>184</v>
      </c>
      <c r="E282" s="26"/>
      <c r="F282" s="217" t="s">
        <v>444</v>
      </c>
      <c r="G282" s="26"/>
      <c r="H282" s="26"/>
      <c r="I282" s="213"/>
      <c r="J282" s="26"/>
      <c r="K282" s="26"/>
      <c r="L282" s="30"/>
      <c r="M282" s="214"/>
      <c r="N282" s="215"/>
      <c r="O282" s="67"/>
      <c r="P282" s="67"/>
      <c r="Q282" s="67"/>
      <c r="R282" s="67"/>
      <c r="S282" s="67"/>
      <c r="T282" s="68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T282" s="3" t="s">
        <v>184</v>
      </c>
      <c r="AU282" s="3" t="s">
        <v>85</v>
      </c>
    </row>
    <row r="283" s="242" customFormat="true" ht="12.8" hidden="false" customHeight="false" outlineLevel="0" collapsed="false">
      <c r="B283" s="243"/>
      <c r="C283" s="244"/>
      <c r="D283" s="211" t="s">
        <v>186</v>
      </c>
      <c r="E283" s="245"/>
      <c r="F283" s="246" t="s">
        <v>241</v>
      </c>
      <c r="G283" s="244"/>
      <c r="H283" s="245"/>
      <c r="I283" s="247"/>
      <c r="J283" s="244"/>
      <c r="K283" s="244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186</v>
      </c>
      <c r="AU283" s="252" t="s">
        <v>85</v>
      </c>
      <c r="AV283" s="242" t="s">
        <v>83</v>
      </c>
      <c r="AW283" s="242" t="s">
        <v>36</v>
      </c>
      <c r="AX283" s="242" t="s">
        <v>75</v>
      </c>
      <c r="AY283" s="252" t="s">
        <v>175</v>
      </c>
    </row>
    <row r="284" s="218" customFormat="true" ht="12.8" hidden="false" customHeight="false" outlineLevel="0" collapsed="false">
      <c r="B284" s="219"/>
      <c r="C284" s="220"/>
      <c r="D284" s="211" t="s">
        <v>186</v>
      </c>
      <c r="E284" s="221"/>
      <c r="F284" s="222" t="s">
        <v>445</v>
      </c>
      <c r="G284" s="220"/>
      <c r="H284" s="223" t="n">
        <v>72</v>
      </c>
      <c r="I284" s="224"/>
      <c r="J284" s="220"/>
      <c r="K284" s="220"/>
      <c r="L284" s="225"/>
      <c r="M284" s="226"/>
      <c r="N284" s="227"/>
      <c r="O284" s="227"/>
      <c r="P284" s="227"/>
      <c r="Q284" s="227"/>
      <c r="R284" s="227"/>
      <c r="S284" s="227"/>
      <c r="T284" s="228"/>
      <c r="AT284" s="229" t="s">
        <v>186</v>
      </c>
      <c r="AU284" s="229" t="s">
        <v>85</v>
      </c>
      <c r="AV284" s="218" t="s">
        <v>85</v>
      </c>
      <c r="AW284" s="218" t="s">
        <v>36</v>
      </c>
      <c r="AX284" s="218" t="s">
        <v>83</v>
      </c>
      <c r="AY284" s="229" t="s">
        <v>175</v>
      </c>
    </row>
    <row r="285" s="31" customFormat="true" ht="16.5" hidden="false" customHeight="true" outlineLevel="0" collapsed="false">
      <c r="A285" s="24"/>
      <c r="B285" s="25"/>
      <c r="C285" s="198" t="s">
        <v>446</v>
      </c>
      <c r="D285" s="198" t="s">
        <v>177</v>
      </c>
      <c r="E285" s="199" t="s">
        <v>447</v>
      </c>
      <c r="F285" s="200" t="s">
        <v>448</v>
      </c>
      <c r="G285" s="201" t="s">
        <v>129</v>
      </c>
      <c r="H285" s="202" t="n">
        <v>334.64</v>
      </c>
      <c r="I285" s="203"/>
      <c r="J285" s="204" t="n">
        <f aca="false">ROUND(I285*H285,2)</f>
        <v>0</v>
      </c>
      <c r="K285" s="200" t="s">
        <v>180</v>
      </c>
      <c r="L285" s="30"/>
      <c r="M285" s="205"/>
      <c r="N285" s="206" t="s">
        <v>46</v>
      </c>
      <c r="O285" s="67"/>
      <c r="P285" s="207" t="n">
        <f aca="false">O285*H285</f>
        <v>0</v>
      </c>
      <c r="Q285" s="207" t="n">
        <v>0</v>
      </c>
      <c r="R285" s="207" t="n">
        <f aca="false">Q285*H285</f>
        <v>0</v>
      </c>
      <c r="S285" s="207" t="n">
        <v>0</v>
      </c>
      <c r="T285" s="208" t="n">
        <f aca="false">S285*H285</f>
        <v>0</v>
      </c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R285" s="209" t="s">
        <v>149</v>
      </c>
      <c r="AT285" s="209" t="s">
        <v>177</v>
      </c>
      <c r="AU285" s="209" t="s">
        <v>85</v>
      </c>
      <c r="AY285" s="3" t="s">
        <v>175</v>
      </c>
      <c r="BE285" s="210" t="n">
        <f aca="false">IF(N285="základní",J285,0)</f>
        <v>0</v>
      </c>
      <c r="BF285" s="210" t="n">
        <f aca="false">IF(N285="snížená",J285,0)</f>
        <v>0</v>
      </c>
      <c r="BG285" s="210" t="n">
        <f aca="false">IF(N285="zákl. přenesená",J285,0)</f>
        <v>0</v>
      </c>
      <c r="BH285" s="210" t="n">
        <f aca="false">IF(N285="sníž. přenesená",J285,0)</f>
        <v>0</v>
      </c>
      <c r="BI285" s="210" t="n">
        <f aca="false">IF(N285="nulová",J285,0)</f>
        <v>0</v>
      </c>
      <c r="BJ285" s="3" t="s">
        <v>83</v>
      </c>
      <c r="BK285" s="210" t="n">
        <f aca="false">ROUND(I285*H285,2)</f>
        <v>0</v>
      </c>
      <c r="BL285" s="3" t="s">
        <v>149</v>
      </c>
      <c r="BM285" s="209" t="s">
        <v>449</v>
      </c>
    </row>
    <row r="286" s="31" customFormat="true" ht="16.4" hidden="false" customHeight="false" outlineLevel="0" collapsed="false">
      <c r="A286" s="24"/>
      <c r="B286" s="25"/>
      <c r="C286" s="26"/>
      <c r="D286" s="211" t="s">
        <v>182</v>
      </c>
      <c r="E286" s="26"/>
      <c r="F286" s="212" t="s">
        <v>450</v>
      </c>
      <c r="G286" s="26"/>
      <c r="H286" s="26"/>
      <c r="I286" s="213"/>
      <c r="J286" s="26"/>
      <c r="K286" s="26"/>
      <c r="L286" s="30"/>
      <c r="M286" s="214"/>
      <c r="N286" s="215"/>
      <c r="O286" s="67"/>
      <c r="P286" s="67"/>
      <c r="Q286" s="67"/>
      <c r="R286" s="67"/>
      <c r="S286" s="67"/>
      <c r="T286" s="68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T286" s="3" t="s">
        <v>182</v>
      </c>
      <c r="AU286" s="3" t="s">
        <v>85</v>
      </c>
    </row>
    <row r="287" s="31" customFormat="true" ht="12.8" hidden="false" customHeight="false" outlineLevel="0" collapsed="false">
      <c r="A287" s="24"/>
      <c r="B287" s="25"/>
      <c r="C287" s="26"/>
      <c r="D287" s="216" t="s">
        <v>184</v>
      </c>
      <c r="E287" s="26"/>
      <c r="F287" s="217" t="s">
        <v>451</v>
      </c>
      <c r="G287" s="26"/>
      <c r="H287" s="26"/>
      <c r="I287" s="213"/>
      <c r="J287" s="26"/>
      <c r="K287" s="26"/>
      <c r="L287" s="30"/>
      <c r="M287" s="214"/>
      <c r="N287" s="215"/>
      <c r="O287" s="67"/>
      <c r="P287" s="67"/>
      <c r="Q287" s="67"/>
      <c r="R287" s="67"/>
      <c r="S287" s="67"/>
      <c r="T287" s="68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T287" s="3" t="s">
        <v>184</v>
      </c>
      <c r="AU287" s="3" t="s">
        <v>85</v>
      </c>
    </row>
    <row r="288" s="242" customFormat="true" ht="12.8" hidden="false" customHeight="false" outlineLevel="0" collapsed="false">
      <c r="B288" s="243"/>
      <c r="C288" s="244"/>
      <c r="D288" s="211" t="s">
        <v>186</v>
      </c>
      <c r="E288" s="245"/>
      <c r="F288" s="246" t="s">
        <v>241</v>
      </c>
      <c r="G288" s="244"/>
      <c r="H288" s="245"/>
      <c r="I288" s="247"/>
      <c r="J288" s="244"/>
      <c r="K288" s="244"/>
      <c r="L288" s="248"/>
      <c r="M288" s="249"/>
      <c r="N288" s="250"/>
      <c r="O288" s="250"/>
      <c r="P288" s="250"/>
      <c r="Q288" s="250"/>
      <c r="R288" s="250"/>
      <c r="S288" s="250"/>
      <c r="T288" s="251"/>
      <c r="AT288" s="252" t="s">
        <v>186</v>
      </c>
      <c r="AU288" s="252" t="s">
        <v>85</v>
      </c>
      <c r="AV288" s="242" t="s">
        <v>83</v>
      </c>
      <c r="AW288" s="242" t="s">
        <v>36</v>
      </c>
      <c r="AX288" s="242" t="s">
        <v>75</v>
      </c>
      <c r="AY288" s="252" t="s">
        <v>175</v>
      </c>
    </row>
    <row r="289" s="218" customFormat="true" ht="12.8" hidden="false" customHeight="false" outlineLevel="0" collapsed="false">
      <c r="B289" s="219"/>
      <c r="C289" s="220"/>
      <c r="D289" s="211" t="s">
        <v>186</v>
      </c>
      <c r="E289" s="221"/>
      <c r="F289" s="222" t="s">
        <v>452</v>
      </c>
      <c r="G289" s="220"/>
      <c r="H289" s="223" t="n">
        <v>267</v>
      </c>
      <c r="I289" s="224"/>
      <c r="J289" s="220"/>
      <c r="K289" s="220"/>
      <c r="L289" s="225"/>
      <c r="M289" s="226"/>
      <c r="N289" s="227"/>
      <c r="O289" s="227"/>
      <c r="P289" s="227"/>
      <c r="Q289" s="227"/>
      <c r="R289" s="227"/>
      <c r="S289" s="227"/>
      <c r="T289" s="228"/>
      <c r="AT289" s="229" t="s">
        <v>186</v>
      </c>
      <c r="AU289" s="229" t="s">
        <v>85</v>
      </c>
      <c r="AV289" s="218" t="s">
        <v>85</v>
      </c>
      <c r="AW289" s="218" t="s">
        <v>36</v>
      </c>
      <c r="AX289" s="218" t="s">
        <v>75</v>
      </c>
      <c r="AY289" s="229" t="s">
        <v>175</v>
      </c>
    </row>
    <row r="290" s="218" customFormat="true" ht="12.8" hidden="false" customHeight="false" outlineLevel="0" collapsed="false">
      <c r="B290" s="219"/>
      <c r="C290" s="220"/>
      <c r="D290" s="211" t="s">
        <v>186</v>
      </c>
      <c r="E290" s="221"/>
      <c r="F290" s="222" t="s">
        <v>453</v>
      </c>
      <c r="G290" s="220"/>
      <c r="H290" s="223" t="n">
        <v>67.64</v>
      </c>
      <c r="I290" s="224"/>
      <c r="J290" s="220"/>
      <c r="K290" s="220"/>
      <c r="L290" s="225"/>
      <c r="M290" s="226"/>
      <c r="N290" s="227"/>
      <c r="O290" s="227"/>
      <c r="P290" s="227"/>
      <c r="Q290" s="227"/>
      <c r="R290" s="227"/>
      <c r="S290" s="227"/>
      <c r="T290" s="228"/>
      <c r="AT290" s="229" t="s">
        <v>186</v>
      </c>
      <c r="AU290" s="229" t="s">
        <v>85</v>
      </c>
      <c r="AV290" s="218" t="s">
        <v>85</v>
      </c>
      <c r="AW290" s="218" t="s">
        <v>36</v>
      </c>
      <c r="AX290" s="218" t="s">
        <v>75</v>
      </c>
      <c r="AY290" s="229" t="s">
        <v>175</v>
      </c>
    </row>
    <row r="291" s="230" customFormat="true" ht="12.8" hidden="false" customHeight="false" outlineLevel="0" collapsed="false">
      <c r="B291" s="231"/>
      <c r="C291" s="232"/>
      <c r="D291" s="211" t="s">
        <v>186</v>
      </c>
      <c r="E291" s="233"/>
      <c r="F291" s="234" t="s">
        <v>210</v>
      </c>
      <c r="G291" s="232"/>
      <c r="H291" s="235" t="n">
        <v>334.64</v>
      </c>
      <c r="I291" s="236"/>
      <c r="J291" s="232"/>
      <c r="K291" s="232"/>
      <c r="L291" s="237"/>
      <c r="M291" s="238"/>
      <c r="N291" s="239"/>
      <c r="O291" s="239"/>
      <c r="P291" s="239"/>
      <c r="Q291" s="239"/>
      <c r="R291" s="239"/>
      <c r="S291" s="239"/>
      <c r="T291" s="240"/>
      <c r="AT291" s="241" t="s">
        <v>186</v>
      </c>
      <c r="AU291" s="241" t="s">
        <v>85</v>
      </c>
      <c r="AV291" s="230" t="s">
        <v>149</v>
      </c>
      <c r="AW291" s="230" t="s">
        <v>36</v>
      </c>
      <c r="AX291" s="230" t="s">
        <v>83</v>
      </c>
      <c r="AY291" s="241" t="s">
        <v>175</v>
      </c>
    </row>
    <row r="292" s="181" customFormat="true" ht="22.8" hidden="false" customHeight="true" outlineLevel="0" collapsed="false">
      <c r="B292" s="182"/>
      <c r="C292" s="183"/>
      <c r="D292" s="184" t="s">
        <v>74</v>
      </c>
      <c r="E292" s="196" t="s">
        <v>139</v>
      </c>
      <c r="F292" s="196" t="s">
        <v>454</v>
      </c>
      <c r="G292" s="183"/>
      <c r="H292" s="183"/>
      <c r="I292" s="186"/>
      <c r="J292" s="197" t="n">
        <f aca="false">BK292</f>
        <v>0</v>
      </c>
      <c r="K292" s="183"/>
      <c r="L292" s="188"/>
      <c r="M292" s="189"/>
      <c r="N292" s="190"/>
      <c r="O292" s="190"/>
      <c r="P292" s="191" t="n">
        <f aca="false">SUM(P293:P295)</f>
        <v>0</v>
      </c>
      <c r="Q292" s="190"/>
      <c r="R292" s="191" t="n">
        <f aca="false">SUM(R293:R295)</f>
        <v>0</v>
      </c>
      <c r="S292" s="190"/>
      <c r="T292" s="192" t="n">
        <f aca="false">SUM(T293:T295)</f>
        <v>0.825</v>
      </c>
      <c r="AR292" s="193" t="s">
        <v>83</v>
      </c>
      <c r="AT292" s="194" t="s">
        <v>74</v>
      </c>
      <c r="AU292" s="194" t="s">
        <v>83</v>
      </c>
      <c r="AY292" s="193" t="s">
        <v>175</v>
      </c>
      <c r="BK292" s="195" t="n">
        <f aca="false">SUM(BK293:BK295)</f>
        <v>0</v>
      </c>
    </row>
    <row r="293" s="31" customFormat="true" ht="16.5" hidden="false" customHeight="true" outlineLevel="0" collapsed="false">
      <c r="A293" s="24"/>
      <c r="B293" s="25"/>
      <c r="C293" s="198" t="s">
        <v>455</v>
      </c>
      <c r="D293" s="198" t="s">
        <v>177</v>
      </c>
      <c r="E293" s="199" t="s">
        <v>456</v>
      </c>
      <c r="F293" s="200" t="s">
        <v>457</v>
      </c>
      <c r="G293" s="201" t="s">
        <v>112</v>
      </c>
      <c r="H293" s="202" t="n">
        <v>1.5</v>
      </c>
      <c r="I293" s="203"/>
      <c r="J293" s="204" t="n">
        <f aca="false">ROUND(I293*H293,2)</f>
        <v>0</v>
      </c>
      <c r="K293" s="200"/>
      <c r="L293" s="30"/>
      <c r="M293" s="205"/>
      <c r="N293" s="206" t="s">
        <v>46</v>
      </c>
      <c r="O293" s="67"/>
      <c r="P293" s="207" t="n">
        <f aca="false">O293*H293</f>
        <v>0</v>
      </c>
      <c r="Q293" s="207" t="n">
        <v>0</v>
      </c>
      <c r="R293" s="207" t="n">
        <f aca="false">Q293*H293</f>
        <v>0</v>
      </c>
      <c r="S293" s="207" t="n">
        <v>0.55</v>
      </c>
      <c r="T293" s="208" t="n">
        <f aca="false">S293*H293</f>
        <v>0.825</v>
      </c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R293" s="209" t="s">
        <v>149</v>
      </c>
      <c r="AT293" s="209" t="s">
        <v>177</v>
      </c>
      <c r="AU293" s="209" t="s">
        <v>85</v>
      </c>
      <c r="AY293" s="3" t="s">
        <v>175</v>
      </c>
      <c r="BE293" s="210" t="n">
        <f aca="false">IF(N293="základní",J293,0)</f>
        <v>0</v>
      </c>
      <c r="BF293" s="210" t="n">
        <f aca="false">IF(N293="snížená",J293,0)</f>
        <v>0</v>
      </c>
      <c r="BG293" s="210" t="n">
        <f aca="false">IF(N293="zákl. přenesená",J293,0)</f>
        <v>0</v>
      </c>
      <c r="BH293" s="210" t="n">
        <f aca="false">IF(N293="sníž. přenesená",J293,0)</f>
        <v>0</v>
      </c>
      <c r="BI293" s="210" t="n">
        <f aca="false">IF(N293="nulová",J293,0)</f>
        <v>0</v>
      </c>
      <c r="BJ293" s="3" t="s">
        <v>83</v>
      </c>
      <c r="BK293" s="210" t="n">
        <f aca="false">ROUND(I293*H293,2)</f>
        <v>0</v>
      </c>
      <c r="BL293" s="3" t="s">
        <v>149</v>
      </c>
      <c r="BM293" s="209" t="s">
        <v>458</v>
      </c>
    </row>
    <row r="294" s="31" customFormat="true" ht="12.8" hidden="false" customHeight="false" outlineLevel="0" collapsed="false">
      <c r="A294" s="24"/>
      <c r="B294" s="25"/>
      <c r="C294" s="26"/>
      <c r="D294" s="211" t="s">
        <v>182</v>
      </c>
      <c r="E294" s="26"/>
      <c r="F294" s="212" t="s">
        <v>457</v>
      </c>
      <c r="G294" s="26"/>
      <c r="H294" s="26"/>
      <c r="I294" s="213"/>
      <c r="J294" s="26"/>
      <c r="K294" s="26"/>
      <c r="L294" s="30"/>
      <c r="M294" s="214"/>
      <c r="N294" s="215"/>
      <c r="O294" s="67"/>
      <c r="P294" s="67"/>
      <c r="Q294" s="67"/>
      <c r="R294" s="67"/>
      <c r="S294" s="67"/>
      <c r="T294" s="68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T294" s="3" t="s">
        <v>182</v>
      </c>
      <c r="AU294" s="3" t="s">
        <v>85</v>
      </c>
    </row>
    <row r="295" s="218" customFormat="true" ht="12.8" hidden="false" customHeight="false" outlineLevel="0" collapsed="false">
      <c r="B295" s="219"/>
      <c r="C295" s="220"/>
      <c r="D295" s="211" t="s">
        <v>186</v>
      </c>
      <c r="E295" s="221" t="s">
        <v>121</v>
      </c>
      <c r="F295" s="222" t="s">
        <v>459</v>
      </c>
      <c r="G295" s="220"/>
      <c r="H295" s="223" t="n">
        <v>1.5</v>
      </c>
      <c r="I295" s="224"/>
      <c r="J295" s="220"/>
      <c r="K295" s="220"/>
      <c r="L295" s="225"/>
      <c r="M295" s="226"/>
      <c r="N295" s="227"/>
      <c r="O295" s="227"/>
      <c r="P295" s="227"/>
      <c r="Q295" s="227"/>
      <c r="R295" s="227"/>
      <c r="S295" s="227"/>
      <c r="T295" s="228"/>
      <c r="AT295" s="229" t="s">
        <v>186</v>
      </c>
      <c r="AU295" s="229" t="s">
        <v>85</v>
      </c>
      <c r="AV295" s="218" t="s">
        <v>85</v>
      </c>
      <c r="AW295" s="218" t="s">
        <v>36</v>
      </c>
      <c r="AX295" s="218" t="s">
        <v>83</v>
      </c>
      <c r="AY295" s="229" t="s">
        <v>175</v>
      </c>
    </row>
    <row r="296" s="181" customFormat="true" ht="22.8" hidden="false" customHeight="true" outlineLevel="0" collapsed="false">
      <c r="B296" s="182"/>
      <c r="C296" s="183"/>
      <c r="D296" s="184" t="s">
        <v>74</v>
      </c>
      <c r="E296" s="196" t="s">
        <v>460</v>
      </c>
      <c r="F296" s="196" t="s">
        <v>461</v>
      </c>
      <c r="G296" s="183"/>
      <c r="H296" s="183"/>
      <c r="I296" s="186"/>
      <c r="J296" s="197" t="n">
        <f aca="false">BK296</f>
        <v>0</v>
      </c>
      <c r="K296" s="183"/>
      <c r="L296" s="188"/>
      <c r="M296" s="189"/>
      <c r="N296" s="190"/>
      <c r="O296" s="190"/>
      <c r="P296" s="191" t="n">
        <f aca="false">SUM(P297:P312)</f>
        <v>0</v>
      </c>
      <c r="Q296" s="190"/>
      <c r="R296" s="191" t="n">
        <f aca="false">SUM(R297:R312)</f>
        <v>0</v>
      </c>
      <c r="S296" s="190"/>
      <c r="T296" s="192" t="n">
        <f aca="false">SUM(T297:T312)</f>
        <v>0</v>
      </c>
      <c r="AR296" s="193" t="s">
        <v>83</v>
      </c>
      <c r="AT296" s="194" t="s">
        <v>74</v>
      </c>
      <c r="AU296" s="194" t="s">
        <v>83</v>
      </c>
      <c r="AY296" s="193" t="s">
        <v>175</v>
      </c>
      <c r="BK296" s="195" t="n">
        <f aca="false">SUM(BK297:BK312)</f>
        <v>0</v>
      </c>
    </row>
    <row r="297" s="31" customFormat="true" ht="21.75" hidden="false" customHeight="true" outlineLevel="0" collapsed="false">
      <c r="A297" s="24"/>
      <c r="B297" s="25"/>
      <c r="C297" s="198" t="s">
        <v>462</v>
      </c>
      <c r="D297" s="198" t="s">
        <v>177</v>
      </c>
      <c r="E297" s="199" t="s">
        <v>463</v>
      </c>
      <c r="F297" s="200" t="s">
        <v>464</v>
      </c>
      <c r="G297" s="201" t="s">
        <v>384</v>
      </c>
      <c r="H297" s="202" t="n">
        <v>0.975</v>
      </c>
      <c r="I297" s="203"/>
      <c r="J297" s="204" t="n">
        <f aca="false">ROUND(I297*H297,2)</f>
        <v>0</v>
      </c>
      <c r="K297" s="200" t="s">
        <v>180</v>
      </c>
      <c r="L297" s="30"/>
      <c r="M297" s="205"/>
      <c r="N297" s="206" t="s">
        <v>46</v>
      </c>
      <c r="O297" s="67"/>
      <c r="P297" s="207" t="n">
        <f aca="false">O297*H297</f>
        <v>0</v>
      </c>
      <c r="Q297" s="207" t="n">
        <v>0</v>
      </c>
      <c r="R297" s="207" t="n">
        <f aca="false">Q297*H297</f>
        <v>0</v>
      </c>
      <c r="S297" s="207" t="n">
        <v>0</v>
      </c>
      <c r="T297" s="208" t="n">
        <f aca="false">S297*H297</f>
        <v>0</v>
      </c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R297" s="209" t="s">
        <v>149</v>
      </c>
      <c r="AT297" s="209" t="s">
        <v>177</v>
      </c>
      <c r="AU297" s="209" t="s">
        <v>85</v>
      </c>
      <c r="AY297" s="3" t="s">
        <v>175</v>
      </c>
      <c r="BE297" s="210" t="n">
        <f aca="false">IF(N297="základní",J297,0)</f>
        <v>0</v>
      </c>
      <c r="BF297" s="210" t="n">
        <f aca="false">IF(N297="snížená",J297,0)</f>
        <v>0</v>
      </c>
      <c r="BG297" s="210" t="n">
        <f aca="false">IF(N297="zákl. přenesená",J297,0)</f>
        <v>0</v>
      </c>
      <c r="BH297" s="210" t="n">
        <f aca="false">IF(N297="sníž. přenesená",J297,0)</f>
        <v>0</v>
      </c>
      <c r="BI297" s="210" t="n">
        <f aca="false">IF(N297="nulová",J297,0)</f>
        <v>0</v>
      </c>
      <c r="BJ297" s="3" t="s">
        <v>83</v>
      </c>
      <c r="BK297" s="210" t="n">
        <f aca="false">ROUND(I297*H297,2)</f>
        <v>0</v>
      </c>
      <c r="BL297" s="3" t="s">
        <v>149</v>
      </c>
      <c r="BM297" s="209" t="s">
        <v>465</v>
      </c>
    </row>
    <row r="298" s="31" customFormat="true" ht="12.8" hidden="false" customHeight="false" outlineLevel="0" collapsed="false">
      <c r="A298" s="24"/>
      <c r="B298" s="25"/>
      <c r="C298" s="26"/>
      <c r="D298" s="211" t="s">
        <v>182</v>
      </c>
      <c r="E298" s="26"/>
      <c r="F298" s="212" t="s">
        <v>466</v>
      </c>
      <c r="G298" s="26"/>
      <c r="H298" s="26"/>
      <c r="I298" s="213"/>
      <c r="J298" s="26"/>
      <c r="K298" s="26"/>
      <c r="L298" s="30"/>
      <c r="M298" s="214"/>
      <c r="N298" s="215"/>
      <c r="O298" s="67"/>
      <c r="P298" s="67"/>
      <c r="Q298" s="67"/>
      <c r="R298" s="67"/>
      <c r="S298" s="67"/>
      <c r="T298" s="68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T298" s="3" t="s">
        <v>182</v>
      </c>
      <c r="AU298" s="3" t="s">
        <v>85</v>
      </c>
    </row>
    <row r="299" s="31" customFormat="true" ht="12.8" hidden="false" customHeight="false" outlineLevel="0" collapsed="false">
      <c r="A299" s="24"/>
      <c r="B299" s="25"/>
      <c r="C299" s="26"/>
      <c r="D299" s="216" t="s">
        <v>184</v>
      </c>
      <c r="E299" s="26"/>
      <c r="F299" s="217" t="s">
        <v>467</v>
      </c>
      <c r="G299" s="26"/>
      <c r="H299" s="26"/>
      <c r="I299" s="213"/>
      <c r="J299" s="26"/>
      <c r="K299" s="26"/>
      <c r="L299" s="30"/>
      <c r="M299" s="214"/>
      <c r="N299" s="215"/>
      <c r="O299" s="67"/>
      <c r="P299" s="67"/>
      <c r="Q299" s="67"/>
      <c r="R299" s="67"/>
      <c r="S299" s="67"/>
      <c r="T299" s="68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T299" s="3" t="s">
        <v>184</v>
      </c>
      <c r="AU299" s="3" t="s">
        <v>85</v>
      </c>
    </row>
    <row r="300" s="218" customFormat="true" ht="12.8" hidden="false" customHeight="false" outlineLevel="0" collapsed="false">
      <c r="B300" s="219"/>
      <c r="C300" s="220"/>
      <c r="D300" s="211" t="s">
        <v>186</v>
      </c>
      <c r="E300" s="221"/>
      <c r="F300" s="222" t="s">
        <v>468</v>
      </c>
      <c r="G300" s="220"/>
      <c r="H300" s="223" t="n">
        <v>0.975</v>
      </c>
      <c r="I300" s="224"/>
      <c r="J300" s="220"/>
      <c r="K300" s="220"/>
      <c r="L300" s="225"/>
      <c r="M300" s="226"/>
      <c r="N300" s="227"/>
      <c r="O300" s="227"/>
      <c r="P300" s="227"/>
      <c r="Q300" s="227"/>
      <c r="R300" s="227"/>
      <c r="S300" s="227"/>
      <c r="T300" s="228"/>
      <c r="AT300" s="229" t="s">
        <v>186</v>
      </c>
      <c r="AU300" s="229" t="s">
        <v>85</v>
      </c>
      <c r="AV300" s="218" t="s">
        <v>85</v>
      </c>
      <c r="AW300" s="218" t="s">
        <v>36</v>
      </c>
      <c r="AX300" s="218" t="s">
        <v>83</v>
      </c>
      <c r="AY300" s="229" t="s">
        <v>175</v>
      </c>
    </row>
    <row r="301" s="31" customFormat="true" ht="16.5" hidden="false" customHeight="true" outlineLevel="0" collapsed="false">
      <c r="A301" s="24"/>
      <c r="B301" s="25"/>
      <c r="C301" s="198" t="s">
        <v>469</v>
      </c>
      <c r="D301" s="198" t="s">
        <v>177</v>
      </c>
      <c r="E301" s="199" t="s">
        <v>470</v>
      </c>
      <c r="F301" s="200" t="s">
        <v>471</v>
      </c>
      <c r="G301" s="201" t="s">
        <v>384</v>
      </c>
      <c r="H301" s="202" t="n">
        <v>243.388</v>
      </c>
      <c r="I301" s="203"/>
      <c r="J301" s="204" t="n">
        <f aca="false">ROUND(I301*H301,2)</f>
        <v>0</v>
      </c>
      <c r="K301" s="200" t="s">
        <v>180</v>
      </c>
      <c r="L301" s="30"/>
      <c r="M301" s="205"/>
      <c r="N301" s="206" t="s">
        <v>46</v>
      </c>
      <c r="O301" s="67"/>
      <c r="P301" s="207" t="n">
        <f aca="false">O301*H301</f>
        <v>0</v>
      </c>
      <c r="Q301" s="207" t="n">
        <v>0</v>
      </c>
      <c r="R301" s="207" t="n">
        <f aca="false">Q301*H301</f>
        <v>0</v>
      </c>
      <c r="S301" s="207" t="n">
        <v>0</v>
      </c>
      <c r="T301" s="208" t="n">
        <f aca="false">S301*H301</f>
        <v>0</v>
      </c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R301" s="209" t="s">
        <v>149</v>
      </c>
      <c r="AT301" s="209" t="s">
        <v>177</v>
      </c>
      <c r="AU301" s="209" t="s">
        <v>85</v>
      </c>
      <c r="AY301" s="3" t="s">
        <v>175</v>
      </c>
      <c r="BE301" s="210" t="n">
        <f aca="false">IF(N301="základní",J301,0)</f>
        <v>0</v>
      </c>
      <c r="BF301" s="210" t="n">
        <f aca="false">IF(N301="snížená",J301,0)</f>
        <v>0</v>
      </c>
      <c r="BG301" s="210" t="n">
        <f aca="false">IF(N301="zákl. přenesená",J301,0)</f>
        <v>0</v>
      </c>
      <c r="BH301" s="210" t="n">
        <f aca="false">IF(N301="sníž. přenesená",J301,0)</f>
        <v>0</v>
      </c>
      <c r="BI301" s="210" t="n">
        <f aca="false">IF(N301="nulová",J301,0)</f>
        <v>0</v>
      </c>
      <c r="BJ301" s="3" t="s">
        <v>83</v>
      </c>
      <c r="BK301" s="210" t="n">
        <f aca="false">ROUND(I301*H301,2)</f>
        <v>0</v>
      </c>
      <c r="BL301" s="3" t="s">
        <v>149</v>
      </c>
      <c r="BM301" s="209" t="s">
        <v>472</v>
      </c>
    </row>
    <row r="302" s="31" customFormat="true" ht="12.8" hidden="false" customHeight="false" outlineLevel="0" collapsed="false">
      <c r="A302" s="24"/>
      <c r="B302" s="25"/>
      <c r="C302" s="26"/>
      <c r="D302" s="211" t="s">
        <v>182</v>
      </c>
      <c r="E302" s="26"/>
      <c r="F302" s="212" t="s">
        <v>473</v>
      </c>
      <c r="G302" s="26"/>
      <c r="H302" s="26"/>
      <c r="I302" s="213"/>
      <c r="J302" s="26"/>
      <c r="K302" s="26"/>
      <c r="L302" s="30"/>
      <c r="M302" s="214"/>
      <c r="N302" s="215"/>
      <c r="O302" s="67"/>
      <c r="P302" s="67"/>
      <c r="Q302" s="67"/>
      <c r="R302" s="67"/>
      <c r="S302" s="67"/>
      <c r="T302" s="68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T302" s="3" t="s">
        <v>182</v>
      </c>
      <c r="AU302" s="3" t="s">
        <v>85</v>
      </c>
    </row>
    <row r="303" s="31" customFormat="true" ht="12.8" hidden="false" customHeight="false" outlineLevel="0" collapsed="false">
      <c r="A303" s="24"/>
      <c r="B303" s="25"/>
      <c r="C303" s="26"/>
      <c r="D303" s="216" t="s">
        <v>184</v>
      </c>
      <c r="E303" s="26"/>
      <c r="F303" s="217" t="s">
        <v>474</v>
      </c>
      <c r="G303" s="26"/>
      <c r="H303" s="26"/>
      <c r="I303" s="213"/>
      <c r="J303" s="26"/>
      <c r="K303" s="26"/>
      <c r="L303" s="30"/>
      <c r="M303" s="214"/>
      <c r="N303" s="215"/>
      <c r="O303" s="67"/>
      <c r="P303" s="67"/>
      <c r="Q303" s="67"/>
      <c r="R303" s="67"/>
      <c r="S303" s="67"/>
      <c r="T303" s="68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T303" s="3" t="s">
        <v>184</v>
      </c>
      <c r="AU303" s="3" t="s">
        <v>85</v>
      </c>
    </row>
    <row r="304" s="218" customFormat="true" ht="12.8" hidden="false" customHeight="false" outlineLevel="0" collapsed="false">
      <c r="B304" s="219"/>
      <c r="C304" s="220"/>
      <c r="D304" s="211" t="s">
        <v>186</v>
      </c>
      <c r="E304" s="221"/>
      <c r="F304" s="222" t="s">
        <v>475</v>
      </c>
      <c r="G304" s="220"/>
      <c r="H304" s="223" t="n">
        <v>243.388</v>
      </c>
      <c r="I304" s="224"/>
      <c r="J304" s="220"/>
      <c r="K304" s="220"/>
      <c r="L304" s="225"/>
      <c r="M304" s="226"/>
      <c r="N304" s="227"/>
      <c r="O304" s="227"/>
      <c r="P304" s="227"/>
      <c r="Q304" s="227"/>
      <c r="R304" s="227"/>
      <c r="S304" s="227"/>
      <c r="T304" s="228"/>
      <c r="AT304" s="229" t="s">
        <v>186</v>
      </c>
      <c r="AU304" s="229" t="s">
        <v>85</v>
      </c>
      <c r="AV304" s="218" t="s">
        <v>85</v>
      </c>
      <c r="AW304" s="218" t="s">
        <v>36</v>
      </c>
      <c r="AX304" s="218" t="s">
        <v>83</v>
      </c>
      <c r="AY304" s="229" t="s">
        <v>175</v>
      </c>
    </row>
    <row r="305" s="31" customFormat="true" ht="16.5" hidden="false" customHeight="true" outlineLevel="0" collapsed="false">
      <c r="A305" s="24"/>
      <c r="B305" s="25"/>
      <c r="C305" s="198" t="s">
        <v>476</v>
      </c>
      <c r="D305" s="198" t="s">
        <v>177</v>
      </c>
      <c r="E305" s="199" t="s">
        <v>477</v>
      </c>
      <c r="F305" s="200" t="s">
        <v>478</v>
      </c>
      <c r="G305" s="201" t="s">
        <v>384</v>
      </c>
      <c r="H305" s="202" t="n">
        <v>243.388</v>
      </c>
      <c r="I305" s="203"/>
      <c r="J305" s="204" t="n">
        <f aca="false">ROUND(I305*H305,2)</f>
        <v>0</v>
      </c>
      <c r="K305" s="200" t="s">
        <v>180</v>
      </c>
      <c r="L305" s="30"/>
      <c r="M305" s="205"/>
      <c r="N305" s="206" t="s">
        <v>46</v>
      </c>
      <c r="O305" s="67"/>
      <c r="P305" s="207" t="n">
        <f aca="false">O305*H305</f>
        <v>0</v>
      </c>
      <c r="Q305" s="207" t="n">
        <v>0</v>
      </c>
      <c r="R305" s="207" t="n">
        <f aca="false">Q305*H305</f>
        <v>0</v>
      </c>
      <c r="S305" s="207" t="n">
        <v>0</v>
      </c>
      <c r="T305" s="208" t="n">
        <f aca="false">S305*H305</f>
        <v>0</v>
      </c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R305" s="209" t="s">
        <v>149</v>
      </c>
      <c r="AT305" s="209" t="s">
        <v>177</v>
      </c>
      <c r="AU305" s="209" t="s">
        <v>85</v>
      </c>
      <c r="AY305" s="3" t="s">
        <v>175</v>
      </c>
      <c r="BE305" s="210" t="n">
        <f aca="false">IF(N305="základní",J305,0)</f>
        <v>0</v>
      </c>
      <c r="BF305" s="210" t="n">
        <f aca="false">IF(N305="snížená",J305,0)</f>
        <v>0</v>
      </c>
      <c r="BG305" s="210" t="n">
        <f aca="false">IF(N305="zákl. přenesená",J305,0)</f>
        <v>0</v>
      </c>
      <c r="BH305" s="210" t="n">
        <f aca="false">IF(N305="sníž. přenesená",J305,0)</f>
        <v>0</v>
      </c>
      <c r="BI305" s="210" t="n">
        <f aca="false">IF(N305="nulová",J305,0)</f>
        <v>0</v>
      </c>
      <c r="BJ305" s="3" t="s">
        <v>83</v>
      </c>
      <c r="BK305" s="210" t="n">
        <f aca="false">ROUND(I305*H305,2)</f>
        <v>0</v>
      </c>
      <c r="BL305" s="3" t="s">
        <v>149</v>
      </c>
      <c r="BM305" s="209" t="s">
        <v>479</v>
      </c>
    </row>
    <row r="306" s="31" customFormat="true" ht="16.4" hidden="false" customHeight="false" outlineLevel="0" collapsed="false">
      <c r="A306" s="24"/>
      <c r="B306" s="25"/>
      <c r="C306" s="26"/>
      <c r="D306" s="211" t="s">
        <v>182</v>
      </c>
      <c r="E306" s="26"/>
      <c r="F306" s="212" t="s">
        <v>480</v>
      </c>
      <c r="G306" s="26"/>
      <c r="H306" s="26"/>
      <c r="I306" s="213"/>
      <c r="J306" s="26"/>
      <c r="K306" s="26"/>
      <c r="L306" s="30"/>
      <c r="M306" s="214"/>
      <c r="N306" s="215"/>
      <c r="O306" s="67"/>
      <c r="P306" s="67"/>
      <c r="Q306" s="67"/>
      <c r="R306" s="67"/>
      <c r="S306" s="67"/>
      <c r="T306" s="68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T306" s="3" t="s">
        <v>182</v>
      </c>
      <c r="AU306" s="3" t="s">
        <v>85</v>
      </c>
    </row>
    <row r="307" s="31" customFormat="true" ht="12.8" hidden="false" customHeight="false" outlineLevel="0" collapsed="false">
      <c r="A307" s="24"/>
      <c r="B307" s="25"/>
      <c r="C307" s="26"/>
      <c r="D307" s="216" t="s">
        <v>184</v>
      </c>
      <c r="E307" s="26"/>
      <c r="F307" s="217" t="s">
        <v>481</v>
      </c>
      <c r="G307" s="26"/>
      <c r="H307" s="26"/>
      <c r="I307" s="213"/>
      <c r="J307" s="26"/>
      <c r="K307" s="26"/>
      <c r="L307" s="30"/>
      <c r="M307" s="214"/>
      <c r="N307" s="215"/>
      <c r="O307" s="67"/>
      <c r="P307" s="67"/>
      <c r="Q307" s="67"/>
      <c r="R307" s="67"/>
      <c r="S307" s="67"/>
      <c r="T307" s="68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T307" s="3" t="s">
        <v>184</v>
      </c>
      <c r="AU307" s="3" t="s">
        <v>85</v>
      </c>
    </row>
    <row r="308" s="218" customFormat="true" ht="12.8" hidden="false" customHeight="false" outlineLevel="0" collapsed="false">
      <c r="B308" s="219"/>
      <c r="C308" s="220"/>
      <c r="D308" s="211" t="s">
        <v>186</v>
      </c>
      <c r="E308" s="221"/>
      <c r="F308" s="222" t="s">
        <v>482</v>
      </c>
      <c r="G308" s="220"/>
      <c r="H308" s="223" t="n">
        <v>243.388</v>
      </c>
      <c r="I308" s="224"/>
      <c r="J308" s="220"/>
      <c r="K308" s="220"/>
      <c r="L308" s="225"/>
      <c r="M308" s="226"/>
      <c r="N308" s="227"/>
      <c r="O308" s="227"/>
      <c r="P308" s="227"/>
      <c r="Q308" s="227"/>
      <c r="R308" s="227"/>
      <c r="S308" s="227"/>
      <c r="T308" s="228"/>
      <c r="AT308" s="229" t="s">
        <v>186</v>
      </c>
      <c r="AU308" s="229" t="s">
        <v>85</v>
      </c>
      <c r="AV308" s="218" t="s">
        <v>85</v>
      </c>
      <c r="AW308" s="218" t="s">
        <v>36</v>
      </c>
      <c r="AX308" s="218" t="s">
        <v>83</v>
      </c>
      <c r="AY308" s="229" t="s">
        <v>175</v>
      </c>
    </row>
    <row r="309" s="31" customFormat="true" ht="16.5" hidden="false" customHeight="true" outlineLevel="0" collapsed="false">
      <c r="A309" s="24"/>
      <c r="B309" s="25"/>
      <c r="C309" s="198" t="s">
        <v>483</v>
      </c>
      <c r="D309" s="198" t="s">
        <v>177</v>
      </c>
      <c r="E309" s="199" t="s">
        <v>484</v>
      </c>
      <c r="F309" s="200" t="s">
        <v>485</v>
      </c>
      <c r="G309" s="201" t="s">
        <v>384</v>
      </c>
      <c r="H309" s="202" t="n">
        <v>243.388</v>
      </c>
      <c r="I309" s="203"/>
      <c r="J309" s="204" t="n">
        <f aca="false">ROUND(I309*H309,2)</f>
        <v>0</v>
      </c>
      <c r="K309" s="200" t="s">
        <v>180</v>
      </c>
      <c r="L309" s="30"/>
      <c r="M309" s="205"/>
      <c r="N309" s="206" t="s">
        <v>46</v>
      </c>
      <c r="O309" s="67"/>
      <c r="P309" s="207" t="n">
        <f aca="false">O309*H309</f>
        <v>0</v>
      </c>
      <c r="Q309" s="207" t="n">
        <v>0</v>
      </c>
      <c r="R309" s="207" t="n">
        <f aca="false">Q309*H309</f>
        <v>0</v>
      </c>
      <c r="S309" s="207" t="n">
        <v>0</v>
      </c>
      <c r="T309" s="208" t="n">
        <f aca="false">S309*H309</f>
        <v>0</v>
      </c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R309" s="209" t="s">
        <v>149</v>
      </c>
      <c r="AT309" s="209" t="s">
        <v>177</v>
      </c>
      <c r="AU309" s="209" t="s">
        <v>85</v>
      </c>
      <c r="AY309" s="3" t="s">
        <v>175</v>
      </c>
      <c r="BE309" s="210" t="n">
        <f aca="false">IF(N309="základní",J309,0)</f>
        <v>0</v>
      </c>
      <c r="BF309" s="210" t="n">
        <f aca="false">IF(N309="snížená",J309,0)</f>
        <v>0</v>
      </c>
      <c r="BG309" s="210" t="n">
        <f aca="false">IF(N309="zákl. přenesená",J309,0)</f>
        <v>0</v>
      </c>
      <c r="BH309" s="210" t="n">
        <f aca="false">IF(N309="sníž. přenesená",J309,0)</f>
        <v>0</v>
      </c>
      <c r="BI309" s="210" t="n">
        <f aca="false">IF(N309="nulová",J309,0)</f>
        <v>0</v>
      </c>
      <c r="BJ309" s="3" t="s">
        <v>83</v>
      </c>
      <c r="BK309" s="210" t="n">
        <f aca="false">ROUND(I309*H309,2)</f>
        <v>0</v>
      </c>
      <c r="BL309" s="3" t="s">
        <v>149</v>
      </c>
      <c r="BM309" s="209" t="s">
        <v>486</v>
      </c>
    </row>
    <row r="310" s="31" customFormat="true" ht="16.4" hidden="false" customHeight="false" outlineLevel="0" collapsed="false">
      <c r="A310" s="24"/>
      <c r="B310" s="25"/>
      <c r="C310" s="26"/>
      <c r="D310" s="211" t="s">
        <v>182</v>
      </c>
      <c r="E310" s="26"/>
      <c r="F310" s="212" t="s">
        <v>487</v>
      </c>
      <c r="G310" s="26"/>
      <c r="H310" s="26"/>
      <c r="I310" s="213"/>
      <c r="J310" s="26"/>
      <c r="K310" s="26"/>
      <c r="L310" s="30"/>
      <c r="M310" s="214"/>
      <c r="N310" s="215"/>
      <c r="O310" s="67"/>
      <c r="P310" s="67"/>
      <c r="Q310" s="67"/>
      <c r="R310" s="67"/>
      <c r="S310" s="67"/>
      <c r="T310" s="68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T310" s="3" t="s">
        <v>182</v>
      </c>
      <c r="AU310" s="3" t="s">
        <v>85</v>
      </c>
    </row>
    <row r="311" s="31" customFormat="true" ht="12.8" hidden="false" customHeight="false" outlineLevel="0" collapsed="false">
      <c r="A311" s="24"/>
      <c r="B311" s="25"/>
      <c r="C311" s="26"/>
      <c r="D311" s="216" t="s">
        <v>184</v>
      </c>
      <c r="E311" s="26"/>
      <c r="F311" s="217" t="s">
        <v>488</v>
      </c>
      <c r="G311" s="26"/>
      <c r="H311" s="26"/>
      <c r="I311" s="213"/>
      <c r="J311" s="26"/>
      <c r="K311" s="26"/>
      <c r="L311" s="30"/>
      <c r="M311" s="214"/>
      <c r="N311" s="215"/>
      <c r="O311" s="67"/>
      <c r="P311" s="67"/>
      <c r="Q311" s="67"/>
      <c r="R311" s="67"/>
      <c r="S311" s="67"/>
      <c r="T311" s="68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T311" s="3" t="s">
        <v>184</v>
      </c>
      <c r="AU311" s="3" t="s">
        <v>85</v>
      </c>
    </row>
    <row r="312" s="218" customFormat="true" ht="12.8" hidden="false" customHeight="false" outlineLevel="0" collapsed="false">
      <c r="B312" s="219"/>
      <c r="C312" s="220"/>
      <c r="D312" s="211" t="s">
        <v>186</v>
      </c>
      <c r="E312" s="221"/>
      <c r="F312" s="222" t="s">
        <v>489</v>
      </c>
      <c r="G312" s="220"/>
      <c r="H312" s="223" t="n">
        <v>243.388</v>
      </c>
      <c r="I312" s="224"/>
      <c r="J312" s="220"/>
      <c r="K312" s="220"/>
      <c r="L312" s="225"/>
      <c r="M312" s="226"/>
      <c r="N312" s="227"/>
      <c r="O312" s="227"/>
      <c r="P312" s="227"/>
      <c r="Q312" s="227"/>
      <c r="R312" s="227"/>
      <c r="S312" s="227"/>
      <c r="T312" s="228"/>
      <c r="AT312" s="229" t="s">
        <v>186</v>
      </c>
      <c r="AU312" s="229" t="s">
        <v>85</v>
      </c>
      <c r="AV312" s="218" t="s">
        <v>85</v>
      </c>
      <c r="AW312" s="218" t="s">
        <v>36</v>
      </c>
      <c r="AX312" s="218" t="s">
        <v>83</v>
      </c>
      <c r="AY312" s="229" t="s">
        <v>175</v>
      </c>
    </row>
    <row r="313" s="181" customFormat="true" ht="22.8" hidden="false" customHeight="true" outlineLevel="0" collapsed="false">
      <c r="B313" s="182"/>
      <c r="C313" s="183"/>
      <c r="D313" s="184" t="s">
        <v>74</v>
      </c>
      <c r="E313" s="196" t="s">
        <v>490</v>
      </c>
      <c r="F313" s="196" t="s">
        <v>491</v>
      </c>
      <c r="G313" s="183"/>
      <c r="H313" s="183"/>
      <c r="I313" s="186"/>
      <c r="J313" s="197" t="n">
        <f aca="false">BK313</f>
        <v>0</v>
      </c>
      <c r="K313" s="183"/>
      <c r="L313" s="188"/>
      <c r="M313" s="189"/>
      <c r="N313" s="190"/>
      <c r="O313" s="190"/>
      <c r="P313" s="191" t="n">
        <f aca="false">SUM(P314:P316)</f>
        <v>0</v>
      </c>
      <c r="Q313" s="190"/>
      <c r="R313" s="191" t="n">
        <f aca="false">SUM(R314:R316)</f>
        <v>0</v>
      </c>
      <c r="S313" s="190"/>
      <c r="T313" s="192" t="n">
        <f aca="false">SUM(T314:T316)</f>
        <v>0</v>
      </c>
      <c r="AR313" s="193" t="s">
        <v>83</v>
      </c>
      <c r="AT313" s="194" t="s">
        <v>74</v>
      </c>
      <c r="AU313" s="194" t="s">
        <v>83</v>
      </c>
      <c r="AY313" s="193" t="s">
        <v>175</v>
      </c>
      <c r="BK313" s="195" t="n">
        <f aca="false">SUM(BK314:BK316)</f>
        <v>0</v>
      </c>
    </row>
    <row r="314" s="31" customFormat="true" ht="16.5" hidden="false" customHeight="true" outlineLevel="0" collapsed="false">
      <c r="A314" s="24"/>
      <c r="B314" s="25"/>
      <c r="C314" s="198" t="s">
        <v>492</v>
      </c>
      <c r="D314" s="198" t="s">
        <v>177</v>
      </c>
      <c r="E314" s="199" t="s">
        <v>493</v>
      </c>
      <c r="F314" s="200" t="s">
        <v>494</v>
      </c>
      <c r="G314" s="201" t="s">
        <v>384</v>
      </c>
      <c r="H314" s="202" t="n">
        <v>890.16</v>
      </c>
      <c r="I314" s="203"/>
      <c r="J314" s="204" t="n">
        <f aca="false">ROUND(I314*H314,2)</f>
        <v>0</v>
      </c>
      <c r="K314" s="200" t="s">
        <v>180</v>
      </c>
      <c r="L314" s="30"/>
      <c r="M314" s="205"/>
      <c r="N314" s="206" t="s">
        <v>46</v>
      </c>
      <c r="O314" s="67"/>
      <c r="P314" s="207" t="n">
        <f aca="false">O314*H314</f>
        <v>0</v>
      </c>
      <c r="Q314" s="207" t="n">
        <v>0</v>
      </c>
      <c r="R314" s="207" t="n">
        <f aca="false">Q314*H314</f>
        <v>0</v>
      </c>
      <c r="S314" s="207" t="n">
        <v>0</v>
      </c>
      <c r="T314" s="208" t="n">
        <f aca="false">S314*H314</f>
        <v>0</v>
      </c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R314" s="209" t="s">
        <v>149</v>
      </c>
      <c r="AT314" s="209" t="s">
        <v>177</v>
      </c>
      <c r="AU314" s="209" t="s">
        <v>85</v>
      </c>
      <c r="AY314" s="3" t="s">
        <v>175</v>
      </c>
      <c r="BE314" s="210" t="n">
        <f aca="false">IF(N314="základní",J314,0)</f>
        <v>0</v>
      </c>
      <c r="BF314" s="210" t="n">
        <f aca="false">IF(N314="snížená",J314,0)</f>
        <v>0</v>
      </c>
      <c r="BG314" s="210" t="n">
        <f aca="false">IF(N314="zákl. přenesená",J314,0)</f>
        <v>0</v>
      </c>
      <c r="BH314" s="210" t="n">
        <f aca="false">IF(N314="sníž. přenesená",J314,0)</f>
        <v>0</v>
      </c>
      <c r="BI314" s="210" t="n">
        <f aca="false">IF(N314="nulová",J314,0)</f>
        <v>0</v>
      </c>
      <c r="BJ314" s="3" t="s">
        <v>83</v>
      </c>
      <c r="BK314" s="210" t="n">
        <f aca="false">ROUND(I314*H314,2)</f>
        <v>0</v>
      </c>
      <c r="BL314" s="3" t="s">
        <v>149</v>
      </c>
      <c r="BM314" s="209" t="s">
        <v>495</v>
      </c>
    </row>
    <row r="315" s="31" customFormat="true" ht="12.8" hidden="false" customHeight="false" outlineLevel="0" collapsed="false">
      <c r="A315" s="24"/>
      <c r="B315" s="25"/>
      <c r="C315" s="26"/>
      <c r="D315" s="211" t="s">
        <v>182</v>
      </c>
      <c r="E315" s="26"/>
      <c r="F315" s="212" t="s">
        <v>496</v>
      </c>
      <c r="G315" s="26"/>
      <c r="H315" s="26"/>
      <c r="I315" s="213"/>
      <c r="J315" s="26"/>
      <c r="K315" s="26"/>
      <c r="L315" s="30"/>
      <c r="M315" s="214"/>
      <c r="N315" s="215"/>
      <c r="O315" s="67"/>
      <c r="P315" s="67"/>
      <c r="Q315" s="67"/>
      <c r="R315" s="67"/>
      <c r="S315" s="67"/>
      <c r="T315" s="68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T315" s="3" t="s">
        <v>182</v>
      </c>
      <c r="AU315" s="3" t="s">
        <v>85</v>
      </c>
    </row>
    <row r="316" s="31" customFormat="true" ht="12.8" hidden="false" customHeight="false" outlineLevel="0" collapsed="false">
      <c r="A316" s="24"/>
      <c r="B316" s="25"/>
      <c r="C316" s="26"/>
      <c r="D316" s="216" t="s">
        <v>184</v>
      </c>
      <c r="E316" s="26"/>
      <c r="F316" s="217" t="s">
        <v>497</v>
      </c>
      <c r="G316" s="26"/>
      <c r="H316" s="26"/>
      <c r="I316" s="213"/>
      <c r="J316" s="26"/>
      <c r="K316" s="26"/>
      <c r="L316" s="30"/>
      <c r="M316" s="266"/>
      <c r="N316" s="267"/>
      <c r="O316" s="268"/>
      <c r="P316" s="268"/>
      <c r="Q316" s="268"/>
      <c r="R316" s="268"/>
      <c r="S316" s="268"/>
      <c r="T316" s="269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T316" s="3" t="s">
        <v>184</v>
      </c>
      <c r="AU316" s="3" t="s">
        <v>85</v>
      </c>
    </row>
    <row r="317" s="31" customFormat="true" ht="6.95" hidden="false" customHeight="true" outlineLevel="0" collapsed="false">
      <c r="A317" s="24"/>
      <c r="B317" s="45"/>
      <c r="C317" s="46"/>
      <c r="D317" s="46"/>
      <c r="E317" s="46"/>
      <c r="F317" s="46"/>
      <c r="G317" s="46"/>
      <c r="H317" s="46"/>
      <c r="I317" s="46"/>
      <c r="J317" s="46"/>
      <c r="K317" s="46"/>
      <c r="L317" s="30"/>
      <c r="M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</row>
  </sheetData>
  <sheetProtection algorithmName="SHA-512" hashValue="nCHa2Bd4q4Xaxl1le42tVEMPxsN/55aRP6scPrrBXKdhw8bAfVGhjp47JUimSyNKiibKZqrqoZ59Ug1Q/S1WNQ==" saltValue="8FCNVJ9WLdRCSX50M5kD4wQzv1GHBqa7XK5FM2IjQuXSsju0u5XbNsliy0ioryxiZsV2EFNHwL2x9iJ/iTwq+Q==" spinCount="100000" sheet="true" password="cc35" objects="true" scenarios="true" formatColumns="false" formatRows="false" autoFilter="false"/>
  <autoFilter ref="C84:K316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90" r:id="rId1" display="https://podminky.urs.cz/item/CS_URS_2025_01/111251201"/>
    <hyperlink ref="F94" r:id="rId2" display="https://podminky.urs.cz/item/CS_URS_2025_01/112101101"/>
    <hyperlink ref="F98" r:id="rId3" display="https://podminky.urs.cz/item/CS_URS_2025_01/112101102"/>
    <hyperlink ref="F105" r:id="rId4" display="https://podminky.urs.cz/item/CS_URS_2025_01/112155215"/>
    <hyperlink ref="F111" r:id="rId5" display="https://podminky.urs.cz/item/CS_URS_2025_01/112155221"/>
    <hyperlink ref="F115" r:id="rId6" display="https://podminky.urs.cz/item/CS_URS_2025_01/112155315"/>
    <hyperlink ref="F119" r:id="rId7" display="https://podminky.urs.cz/item/CS_URS_2025_01/112251101"/>
    <hyperlink ref="F123" r:id="rId8" display="https://podminky.urs.cz/item/CS_URS_2025_01/112251102"/>
    <hyperlink ref="F127" r:id="rId9" display="https://podminky.urs.cz/item/CS_URS_2025_01/114203104"/>
    <hyperlink ref="F138" r:id="rId10" display="https://podminky.urs.cz/item/CS_URS_2025_01/114253301"/>
    <hyperlink ref="F142" r:id="rId11" display="https://podminky.urs.cz/item/CS_URS_2025_01/121151103"/>
    <hyperlink ref="F147" r:id="rId12" display="https://podminky.urs.cz/item/CS_URS_2025_01/124253101"/>
    <hyperlink ref="F160" r:id="rId13" display="https://podminky.urs.cz/item/CS_URS_2025_01/127751111"/>
    <hyperlink ref="F164" r:id="rId14" display="https://podminky.urs.cz/item/CS_URS_2025_01/162201411"/>
    <hyperlink ref="F170" r:id="rId15" display="https://podminky.urs.cz/item/CS_URS_2025_01/162201412"/>
    <hyperlink ref="F174" r:id="rId16" display="https://podminky.urs.cz/item/CS_URS_2025_01/162201421"/>
    <hyperlink ref="F178" r:id="rId17" display="https://podminky.urs.cz/item/CS_URS_2025_01/162201422"/>
    <hyperlink ref="F182" r:id="rId18" display="https://podminky.urs.cz/item/CS_URS_2025_01/162301951"/>
    <hyperlink ref="F188" r:id="rId19" display="https://podminky.urs.cz/item/CS_URS_2025_01/162301952"/>
    <hyperlink ref="F192" r:id="rId20" display="https://podminky.urs.cz/item/CS_URS_2025_01/162301971"/>
    <hyperlink ref="F196" r:id="rId21" display="https://podminky.urs.cz/item/CS_URS_2025_01/162301972"/>
    <hyperlink ref="F200" r:id="rId22" display="https://podminky.urs.cz/item/CS_URS_2025_01/162451106"/>
    <hyperlink ref="F206" r:id="rId23" display="https://podminky.urs.cz/item/CS_URS_2025_01/162351143"/>
    <hyperlink ref="F210" r:id="rId24" display="https://podminky.urs.cz/item/CS_URS_2025_01/167151111"/>
    <hyperlink ref="F214" r:id="rId25" display="https://podminky.urs.cz/item/CS_URS_2025_01/171151131"/>
    <hyperlink ref="F220" r:id="rId26" display="https://podminky.urs.cz/item/CS_URS_2025_01/171251201"/>
    <hyperlink ref="F226" r:id="rId27" display="https://podminky.urs.cz/item/CS_URS_2025_01/174251201"/>
    <hyperlink ref="F230" r:id="rId28" display="https://podminky.urs.cz/item/CS_URS_2025_01/174251202"/>
    <hyperlink ref="F247" r:id="rId29" display="https://podminky.urs.cz/item/CS_URS_2025_01/182151111"/>
    <hyperlink ref="F253" r:id="rId30" display="https://podminky.urs.cz/item/CS_URS_2025_01/462512270"/>
    <hyperlink ref="F259" r:id="rId31" display="https://podminky.urs.cz/item/CS_URS_2025_01/462512370"/>
    <hyperlink ref="F282" r:id="rId32" display="https://podminky.urs.cz/item/CS_URS_2025_01/462519002"/>
    <hyperlink ref="F287" r:id="rId33" display="https://podminky.urs.cz/item/CS_URS_2025_01/462519003"/>
    <hyperlink ref="F299" r:id="rId34" display="https://podminky.urs.cz/item/CS_URS_2025_01/997013811"/>
    <hyperlink ref="F303" r:id="rId35" display="https://podminky.urs.cz/item/CS_URS_2025_01/997321511"/>
    <hyperlink ref="F307" r:id="rId36" display="https://podminky.urs.cz/item/CS_URS_2025_01/997321519"/>
    <hyperlink ref="F311" r:id="rId37" display="https://podminky.urs.cz/item/CS_URS_2025_01/997321611"/>
    <hyperlink ref="F316" r:id="rId38" display="https://podminky.urs.cz/item/CS_URS_2025_01/99833201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4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88</v>
      </c>
      <c r="AZ2" s="112" t="s">
        <v>124</v>
      </c>
      <c r="BA2" s="112" t="s">
        <v>125</v>
      </c>
      <c r="BB2" s="112" t="s">
        <v>112</v>
      </c>
      <c r="BC2" s="112" t="s">
        <v>498</v>
      </c>
      <c r="BD2" s="112" t="s">
        <v>85</v>
      </c>
    </row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6"/>
      <c r="AT3" s="3" t="s">
        <v>85</v>
      </c>
      <c r="AZ3" s="112" t="s">
        <v>121</v>
      </c>
      <c r="BA3" s="112" t="s">
        <v>122</v>
      </c>
      <c r="BB3" s="112" t="s">
        <v>112</v>
      </c>
      <c r="BC3" s="112" t="s">
        <v>194</v>
      </c>
      <c r="BD3" s="112" t="s">
        <v>85</v>
      </c>
    </row>
    <row r="4" customFormat="false" ht="24.95" hidden="false" customHeight="true" outlineLevel="0" collapsed="false">
      <c r="B4" s="6"/>
      <c r="D4" s="115" t="s">
        <v>117</v>
      </c>
      <c r="L4" s="6"/>
      <c r="M4" s="116" t="s">
        <v>10</v>
      </c>
      <c r="AT4" s="3" t="s">
        <v>4</v>
      </c>
      <c r="AZ4" s="112" t="s">
        <v>110</v>
      </c>
      <c r="BA4" s="112" t="s">
        <v>111</v>
      </c>
      <c r="BB4" s="112" t="s">
        <v>112</v>
      </c>
      <c r="BC4" s="112" t="s">
        <v>499</v>
      </c>
      <c r="BD4" s="112" t="s">
        <v>85</v>
      </c>
    </row>
    <row r="5" customFormat="false" ht="6.95" hidden="false" customHeight="true" outlineLevel="0" collapsed="false">
      <c r="B5" s="6"/>
      <c r="L5" s="6"/>
      <c r="AZ5" s="112" t="s">
        <v>118</v>
      </c>
      <c r="BA5" s="112" t="s">
        <v>119</v>
      </c>
      <c r="BB5" s="112" t="s">
        <v>112</v>
      </c>
      <c r="BC5" s="112" t="s">
        <v>500</v>
      </c>
      <c r="BD5" s="112" t="s">
        <v>85</v>
      </c>
    </row>
    <row r="6" customFormat="false" ht="12" hidden="false" customHeight="true" outlineLevel="0" collapsed="false">
      <c r="B6" s="6"/>
      <c r="D6" s="117" t="s">
        <v>16</v>
      </c>
      <c r="L6" s="6"/>
      <c r="AZ6" s="112" t="s">
        <v>114</v>
      </c>
      <c r="BA6" s="112" t="s">
        <v>115</v>
      </c>
      <c r="BB6" s="112" t="s">
        <v>112</v>
      </c>
      <c r="BC6" s="112" t="s">
        <v>501</v>
      </c>
      <c r="BD6" s="112" t="s">
        <v>85</v>
      </c>
    </row>
    <row r="7" customFormat="false" ht="16.5" hidden="false" customHeight="true" outlineLevel="0" collapsed="false">
      <c r="B7" s="6"/>
      <c r="E7" s="118" t="str">
        <f aca="false">'Rekapitulace stavby'!K6</f>
        <v>Oprava povodňových škod v obci Nové Heřminovy</v>
      </c>
      <c r="F7" s="118"/>
      <c r="G7" s="118"/>
      <c r="H7" s="118"/>
      <c r="L7" s="6"/>
      <c r="AZ7" s="112" t="s">
        <v>132</v>
      </c>
      <c r="BA7" s="112" t="s">
        <v>133</v>
      </c>
      <c r="BB7" s="112" t="s">
        <v>129</v>
      </c>
      <c r="BC7" s="112" t="s">
        <v>502</v>
      </c>
      <c r="BD7" s="112" t="s">
        <v>85</v>
      </c>
    </row>
    <row r="8" s="31" customFormat="true" ht="12" hidden="false" customHeight="true" outlineLevel="0" collapsed="false">
      <c r="A8" s="24"/>
      <c r="B8" s="30"/>
      <c r="C8" s="24"/>
      <c r="D8" s="117" t="s">
        <v>131</v>
      </c>
      <c r="E8" s="24"/>
      <c r="F8" s="24"/>
      <c r="G8" s="24"/>
      <c r="H8" s="24"/>
      <c r="I8" s="24"/>
      <c r="J8" s="24"/>
      <c r="K8" s="24"/>
      <c r="L8" s="11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Z8" s="112" t="s">
        <v>136</v>
      </c>
      <c r="BA8" s="112" t="s">
        <v>137</v>
      </c>
      <c r="BB8" s="112" t="s">
        <v>138</v>
      </c>
      <c r="BC8" s="112" t="s">
        <v>298</v>
      </c>
      <c r="BD8" s="112" t="s">
        <v>85</v>
      </c>
    </row>
    <row r="9" s="31" customFormat="true" ht="16.5" hidden="false" customHeight="true" outlineLevel="0" collapsed="false">
      <c r="A9" s="24"/>
      <c r="B9" s="30"/>
      <c r="C9" s="24"/>
      <c r="D9" s="24"/>
      <c r="E9" s="120" t="s">
        <v>503</v>
      </c>
      <c r="F9" s="120"/>
      <c r="G9" s="120"/>
      <c r="H9" s="120"/>
      <c r="I9" s="24"/>
      <c r="J9" s="24"/>
      <c r="K9" s="24"/>
      <c r="L9" s="11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Z9" s="112" t="s">
        <v>140</v>
      </c>
      <c r="BA9" s="112" t="s">
        <v>141</v>
      </c>
      <c r="BB9" s="112" t="s">
        <v>138</v>
      </c>
      <c r="BC9" s="112" t="s">
        <v>504</v>
      </c>
      <c r="BD9" s="112" t="s">
        <v>85</v>
      </c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Z10" s="112" t="s">
        <v>143</v>
      </c>
      <c r="BA10" s="112" t="s">
        <v>144</v>
      </c>
      <c r="BB10" s="112" t="s">
        <v>138</v>
      </c>
      <c r="BC10" s="112" t="s">
        <v>139</v>
      </c>
      <c r="BD10" s="112" t="s">
        <v>85</v>
      </c>
    </row>
    <row r="11" s="31" customFormat="true" ht="12" hidden="false" customHeight="true" outlineLevel="0" collapsed="false">
      <c r="A11" s="24"/>
      <c r="B11" s="30"/>
      <c r="C11" s="24"/>
      <c r="D11" s="117" t="s">
        <v>18</v>
      </c>
      <c r="E11" s="24"/>
      <c r="F11" s="121"/>
      <c r="G11" s="24"/>
      <c r="H11" s="24"/>
      <c r="I11" s="117" t="s">
        <v>19</v>
      </c>
      <c r="J11" s="121"/>
      <c r="K11" s="24"/>
      <c r="L11" s="11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Z11" s="112" t="s">
        <v>505</v>
      </c>
      <c r="BA11" s="112" t="s">
        <v>506</v>
      </c>
      <c r="BB11" s="112" t="s">
        <v>138</v>
      </c>
      <c r="BC11" s="112" t="s">
        <v>139</v>
      </c>
      <c r="BD11" s="112" t="s">
        <v>85</v>
      </c>
    </row>
    <row r="12" s="31" customFormat="true" ht="12" hidden="false" customHeight="true" outlineLevel="0" collapsed="false">
      <c r="A12" s="24"/>
      <c r="B12" s="30"/>
      <c r="C12" s="24"/>
      <c r="D12" s="117" t="s">
        <v>20</v>
      </c>
      <c r="E12" s="24"/>
      <c r="F12" s="121" t="s">
        <v>21</v>
      </c>
      <c r="G12" s="24"/>
      <c r="H12" s="24"/>
      <c r="I12" s="117" t="s">
        <v>22</v>
      </c>
      <c r="J12" s="122" t="str">
        <f aca="false">'Rekapitulace stavby'!AN8</f>
        <v>4. 3. 2025</v>
      </c>
      <c r="K12" s="24"/>
      <c r="L12" s="11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Z12" s="112" t="s">
        <v>507</v>
      </c>
      <c r="BA12" s="112" t="s">
        <v>508</v>
      </c>
      <c r="BB12" s="112" t="s">
        <v>138</v>
      </c>
      <c r="BC12" s="112" t="s">
        <v>194</v>
      </c>
      <c r="BD12" s="112" t="s">
        <v>85</v>
      </c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Z13" s="112" t="s">
        <v>145</v>
      </c>
      <c r="BA13" s="112" t="s">
        <v>146</v>
      </c>
      <c r="BB13" s="112" t="s">
        <v>138</v>
      </c>
      <c r="BC13" s="112" t="s">
        <v>292</v>
      </c>
      <c r="BD13" s="112" t="s">
        <v>85</v>
      </c>
    </row>
    <row r="14" s="31" customFormat="true" ht="12" hidden="false" customHeight="true" outlineLevel="0" collapsed="false">
      <c r="A14" s="24"/>
      <c r="B14" s="30"/>
      <c r="C14" s="24"/>
      <c r="D14" s="117" t="s">
        <v>24</v>
      </c>
      <c r="E14" s="24"/>
      <c r="F14" s="24"/>
      <c r="G14" s="24"/>
      <c r="H14" s="24"/>
      <c r="I14" s="117" t="s">
        <v>25</v>
      </c>
      <c r="J14" s="121" t="s">
        <v>26</v>
      </c>
      <c r="K14" s="24"/>
      <c r="L14" s="11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Z14" s="112" t="s">
        <v>147</v>
      </c>
      <c r="BA14" s="112" t="s">
        <v>148</v>
      </c>
      <c r="BB14" s="112" t="s">
        <v>138</v>
      </c>
      <c r="BC14" s="112" t="s">
        <v>85</v>
      </c>
      <c r="BD14" s="112" t="s">
        <v>85</v>
      </c>
    </row>
    <row r="15" s="31" customFormat="true" ht="18" hidden="false" customHeight="true" outlineLevel="0" collapsed="false">
      <c r="A15" s="24"/>
      <c r="B15" s="30"/>
      <c r="C15" s="24"/>
      <c r="D15" s="24"/>
      <c r="E15" s="121" t="s">
        <v>27</v>
      </c>
      <c r="F15" s="24"/>
      <c r="G15" s="24"/>
      <c r="H15" s="24"/>
      <c r="I15" s="117" t="s">
        <v>28</v>
      </c>
      <c r="J15" s="121" t="s">
        <v>29</v>
      </c>
      <c r="K15" s="24"/>
      <c r="L15" s="11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Z15" s="112" t="s">
        <v>509</v>
      </c>
      <c r="BA15" s="112" t="s">
        <v>510</v>
      </c>
      <c r="BB15" s="112" t="s">
        <v>138</v>
      </c>
      <c r="BC15" s="112" t="s">
        <v>85</v>
      </c>
      <c r="BD15" s="112" t="s">
        <v>85</v>
      </c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Z16" s="112" t="s">
        <v>511</v>
      </c>
      <c r="BA16" s="112" t="s">
        <v>512</v>
      </c>
      <c r="BB16" s="112" t="s">
        <v>138</v>
      </c>
      <c r="BC16" s="112" t="s">
        <v>83</v>
      </c>
      <c r="BD16" s="112" t="s">
        <v>85</v>
      </c>
    </row>
    <row r="17" s="31" customFormat="true" ht="12" hidden="false" customHeight="true" outlineLevel="0" collapsed="false">
      <c r="A17" s="24"/>
      <c r="B17" s="30"/>
      <c r="C17" s="24"/>
      <c r="D17" s="117" t="s">
        <v>30</v>
      </c>
      <c r="E17" s="24"/>
      <c r="F17" s="24"/>
      <c r="G17" s="24"/>
      <c r="H17" s="24"/>
      <c r="I17" s="117" t="s">
        <v>25</v>
      </c>
      <c r="J17" s="19" t="str">
        <f aca="false">'Rekapitulace stavby'!AN13</f>
        <v>Vyplň údaj</v>
      </c>
      <c r="K17" s="24"/>
      <c r="L17" s="11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3" t="str">
        <f aca="false">'Rekapitulace stavby'!E14</f>
        <v>Vyplň údaj</v>
      </c>
      <c r="F18" s="123"/>
      <c r="G18" s="123"/>
      <c r="H18" s="123"/>
      <c r="I18" s="117" t="s">
        <v>28</v>
      </c>
      <c r="J18" s="19" t="str">
        <f aca="false">'Rekapitulace stavby'!AN14</f>
        <v>Vyplň údaj</v>
      </c>
      <c r="K18" s="24"/>
      <c r="L18" s="11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7" t="s">
        <v>32</v>
      </c>
      <c r="E20" s="24"/>
      <c r="F20" s="24"/>
      <c r="G20" s="24"/>
      <c r="H20" s="24"/>
      <c r="I20" s="117" t="s">
        <v>25</v>
      </c>
      <c r="J20" s="121" t="s">
        <v>33</v>
      </c>
      <c r="K20" s="24"/>
      <c r="L20" s="11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1" t="s">
        <v>34</v>
      </c>
      <c r="F21" s="24"/>
      <c r="G21" s="24"/>
      <c r="H21" s="24"/>
      <c r="I21" s="117" t="s">
        <v>28</v>
      </c>
      <c r="J21" s="121" t="s">
        <v>35</v>
      </c>
      <c r="K21" s="24"/>
      <c r="L21" s="11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7" t="s">
        <v>37</v>
      </c>
      <c r="E23" s="24"/>
      <c r="F23" s="24"/>
      <c r="G23" s="24"/>
      <c r="H23" s="24"/>
      <c r="I23" s="117" t="s">
        <v>25</v>
      </c>
      <c r="J23" s="121" t="str">
        <f aca="false">IF('Rekapitulace stavby'!AN19="","",'Rekapitulace stavby'!AN19)</f>
        <v/>
      </c>
      <c r="K23" s="24"/>
      <c r="L23" s="11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1" t="str">
        <f aca="false">IF('Rekapitulace stavby'!E20="","",'Rekapitulace stavby'!E20)</f>
        <v> </v>
      </c>
      <c r="F24" s="24"/>
      <c r="G24" s="24"/>
      <c r="H24" s="24"/>
      <c r="I24" s="117" t="s">
        <v>28</v>
      </c>
      <c r="J24" s="121" t="str">
        <f aca="false">IF('Rekapitulace stavby'!AN20="","",'Rekapitulace stavby'!AN20)</f>
        <v/>
      </c>
      <c r="K24" s="24"/>
      <c r="L24" s="11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7" t="s">
        <v>39</v>
      </c>
      <c r="E26" s="24"/>
      <c r="F26" s="24"/>
      <c r="G26" s="24"/>
      <c r="H26" s="24"/>
      <c r="I26" s="24"/>
      <c r="J26" s="24"/>
      <c r="K26" s="24"/>
      <c r="L26" s="11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8" customFormat="true" ht="16.5" hidden="false" customHeight="true" outlineLevel="0" collapsed="false">
      <c r="A27" s="124"/>
      <c r="B27" s="125"/>
      <c r="C27" s="124"/>
      <c r="D27" s="124"/>
      <c r="E27" s="126"/>
      <c r="F27" s="126"/>
      <c r="G27" s="126"/>
      <c r="H27" s="126"/>
      <c r="I27" s="124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11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0" t="s">
        <v>41</v>
      </c>
      <c r="E30" s="24"/>
      <c r="F30" s="24"/>
      <c r="G30" s="24"/>
      <c r="H30" s="24"/>
      <c r="I30" s="24"/>
      <c r="J30" s="131" t="n">
        <f aca="false">ROUND(J85, 2)</f>
        <v>0</v>
      </c>
      <c r="K30" s="24"/>
      <c r="L30" s="11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9"/>
      <c r="E31" s="129"/>
      <c r="F31" s="129"/>
      <c r="G31" s="129"/>
      <c r="H31" s="129"/>
      <c r="I31" s="129"/>
      <c r="J31" s="129"/>
      <c r="K31" s="129"/>
      <c r="L31" s="11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2" t="s">
        <v>43</v>
      </c>
      <c r="G32" s="24"/>
      <c r="H32" s="24"/>
      <c r="I32" s="132" t="s">
        <v>42</v>
      </c>
      <c r="J32" s="132" t="s">
        <v>44</v>
      </c>
      <c r="K32" s="24"/>
      <c r="L32" s="11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3" t="s">
        <v>45</v>
      </c>
      <c r="E33" s="117" t="s">
        <v>46</v>
      </c>
      <c r="F33" s="134" t="n">
        <f aca="false">ROUND((SUM(BE85:BE407)),  2)</f>
        <v>0</v>
      </c>
      <c r="G33" s="24"/>
      <c r="H33" s="24"/>
      <c r="I33" s="135" t="n">
        <v>0.21</v>
      </c>
      <c r="J33" s="134" t="n">
        <f aca="false">ROUND(((SUM(BE85:BE407))*I33),  2)</f>
        <v>0</v>
      </c>
      <c r="K33" s="24"/>
      <c r="L33" s="11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7" t="s">
        <v>47</v>
      </c>
      <c r="F34" s="134" t="n">
        <f aca="false">ROUND((SUM(BF85:BF407)),  2)</f>
        <v>0</v>
      </c>
      <c r="G34" s="24"/>
      <c r="H34" s="24"/>
      <c r="I34" s="135" t="n">
        <v>0.12</v>
      </c>
      <c r="J34" s="134" t="n">
        <f aca="false">ROUND(((SUM(BF85:BF407))*I34),  2)</f>
        <v>0</v>
      </c>
      <c r="K34" s="24"/>
      <c r="L34" s="1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7" t="s">
        <v>48</v>
      </c>
      <c r="F35" s="134" t="n">
        <f aca="false">ROUND((SUM(BG85:BG407)),  2)</f>
        <v>0</v>
      </c>
      <c r="G35" s="24"/>
      <c r="H35" s="24"/>
      <c r="I35" s="135" t="n">
        <v>0.21</v>
      </c>
      <c r="J35" s="134" t="n">
        <f aca="false">0</f>
        <v>0</v>
      </c>
      <c r="K35" s="24"/>
      <c r="L35" s="1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7" t="s">
        <v>49</v>
      </c>
      <c r="F36" s="134" t="n">
        <f aca="false">ROUND((SUM(BH85:BH407)),  2)</f>
        <v>0</v>
      </c>
      <c r="G36" s="24"/>
      <c r="H36" s="24"/>
      <c r="I36" s="135" t="n">
        <v>0.12</v>
      </c>
      <c r="J36" s="134" t="n">
        <f aca="false">0</f>
        <v>0</v>
      </c>
      <c r="K36" s="24"/>
      <c r="L36" s="11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7" t="s">
        <v>50</v>
      </c>
      <c r="F37" s="134" t="n">
        <f aca="false">ROUND((SUM(BI85:BI407)),  2)</f>
        <v>0</v>
      </c>
      <c r="G37" s="24"/>
      <c r="H37" s="24"/>
      <c r="I37" s="135" t="n">
        <v>0</v>
      </c>
      <c r="J37" s="134" t="n">
        <f aca="false">0</f>
        <v>0</v>
      </c>
      <c r="K37" s="24"/>
      <c r="L37" s="11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6"/>
      <c r="D39" s="137" t="s">
        <v>51</v>
      </c>
      <c r="E39" s="138"/>
      <c r="F39" s="138"/>
      <c r="G39" s="139" t="s">
        <v>52</v>
      </c>
      <c r="H39" s="140" t="s">
        <v>53</v>
      </c>
      <c r="I39" s="138"/>
      <c r="J39" s="141" t="n">
        <f aca="false">SUM(J30:J37)</f>
        <v>0</v>
      </c>
      <c r="K39" s="142"/>
      <c r="L39" s="11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1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19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150</v>
      </c>
      <c r="D45" s="26"/>
      <c r="E45" s="26"/>
      <c r="F45" s="26"/>
      <c r="G45" s="26"/>
      <c r="H45" s="26"/>
      <c r="I45" s="26"/>
      <c r="J45" s="26"/>
      <c r="K45" s="26"/>
      <c r="L45" s="119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9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9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7" t="str">
        <f aca="false">E7</f>
        <v>Oprava povodňových škod v obci Nové Heřminovy</v>
      </c>
      <c r="F48" s="147"/>
      <c r="G48" s="147"/>
      <c r="H48" s="147"/>
      <c r="I48" s="26"/>
      <c r="J48" s="26"/>
      <c r="K48" s="26"/>
      <c r="L48" s="119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131</v>
      </c>
      <c r="D49" s="26"/>
      <c r="E49" s="26"/>
      <c r="F49" s="26"/>
      <c r="G49" s="26"/>
      <c r="H49" s="26"/>
      <c r="I49" s="26"/>
      <c r="J49" s="26"/>
      <c r="K49" s="26"/>
      <c r="L49" s="11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U2 - Úsek č. 2, pravý břeh, km 0,005 – 0,158</v>
      </c>
      <c r="F50" s="57"/>
      <c r="G50" s="57"/>
      <c r="H50" s="57"/>
      <c r="I50" s="26"/>
      <c r="J50" s="26"/>
      <c r="K50" s="26"/>
      <c r="L50" s="11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Nové Heřminovy</v>
      </c>
      <c r="G52" s="26"/>
      <c r="H52" s="26"/>
      <c r="I52" s="17" t="s">
        <v>22</v>
      </c>
      <c r="J52" s="148" t="str">
        <f aca="false">IF(J12="","",J12)</f>
        <v>4. 3. 2025</v>
      </c>
      <c r="K52" s="26"/>
      <c r="L52" s="119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9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Povodí Odry, státní podnik </v>
      </c>
      <c r="G54" s="26"/>
      <c r="H54" s="26"/>
      <c r="I54" s="17" t="s">
        <v>32</v>
      </c>
      <c r="J54" s="149" t="str">
        <f aca="false">E21</f>
        <v>Golik VH, s. r. o.</v>
      </c>
      <c r="K54" s="26"/>
      <c r="L54" s="119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30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37</v>
      </c>
      <c r="J55" s="149" t="str">
        <f aca="false">E24</f>
        <v> </v>
      </c>
      <c r="K55" s="26"/>
      <c r="L55" s="119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9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50" t="s">
        <v>151</v>
      </c>
      <c r="D57" s="151"/>
      <c r="E57" s="151"/>
      <c r="F57" s="151"/>
      <c r="G57" s="151"/>
      <c r="H57" s="151"/>
      <c r="I57" s="151"/>
      <c r="J57" s="152" t="s">
        <v>152</v>
      </c>
      <c r="K57" s="151"/>
      <c r="L57" s="119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9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53" t="s">
        <v>73</v>
      </c>
      <c r="D59" s="26"/>
      <c r="E59" s="26"/>
      <c r="F59" s="26"/>
      <c r="G59" s="26"/>
      <c r="H59" s="26"/>
      <c r="I59" s="26"/>
      <c r="J59" s="154" t="n">
        <f aca="false">J85</f>
        <v>0</v>
      </c>
      <c r="K59" s="26"/>
      <c r="L59" s="11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153</v>
      </c>
    </row>
    <row r="60" s="155" customFormat="true" ht="24.95" hidden="false" customHeight="true" outlineLevel="0" collapsed="false">
      <c r="B60" s="156"/>
      <c r="C60" s="157"/>
      <c r="D60" s="158" t="s">
        <v>154</v>
      </c>
      <c r="E60" s="159"/>
      <c r="F60" s="159"/>
      <c r="G60" s="159"/>
      <c r="H60" s="159"/>
      <c r="I60" s="159"/>
      <c r="J60" s="160" t="n">
        <f aca="false">J86</f>
        <v>0</v>
      </c>
      <c r="K60" s="157"/>
      <c r="L60" s="161"/>
    </row>
    <row r="61" s="162" customFormat="true" ht="19.9" hidden="false" customHeight="true" outlineLevel="0" collapsed="false">
      <c r="B61" s="163"/>
      <c r="C61" s="164"/>
      <c r="D61" s="165" t="s">
        <v>155</v>
      </c>
      <c r="E61" s="166"/>
      <c r="F61" s="166"/>
      <c r="G61" s="166"/>
      <c r="H61" s="166"/>
      <c r="I61" s="166"/>
      <c r="J61" s="167" t="n">
        <f aca="false">J87</f>
        <v>0</v>
      </c>
      <c r="K61" s="164"/>
      <c r="L61" s="168"/>
    </row>
    <row r="62" s="162" customFormat="true" ht="19.9" hidden="false" customHeight="true" outlineLevel="0" collapsed="false">
      <c r="B62" s="163"/>
      <c r="C62" s="164"/>
      <c r="D62" s="165" t="s">
        <v>156</v>
      </c>
      <c r="E62" s="166"/>
      <c r="F62" s="166"/>
      <c r="G62" s="166"/>
      <c r="H62" s="166"/>
      <c r="I62" s="166"/>
      <c r="J62" s="167" t="n">
        <f aca="false">J341</f>
        <v>0</v>
      </c>
      <c r="K62" s="164"/>
      <c r="L62" s="168"/>
    </row>
    <row r="63" s="162" customFormat="true" ht="19.9" hidden="false" customHeight="true" outlineLevel="0" collapsed="false">
      <c r="B63" s="163"/>
      <c r="C63" s="164"/>
      <c r="D63" s="165" t="s">
        <v>157</v>
      </c>
      <c r="E63" s="166"/>
      <c r="F63" s="166"/>
      <c r="G63" s="166"/>
      <c r="H63" s="166"/>
      <c r="I63" s="166"/>
      <c r="J63" s="167" t="n">
        <f aca="false">J383</f>
        <v>0</v>
      </c>
      <c r="K63" s="164"/>
      <c r="L63" s="168"/>
    </row>
    <row r="64" s="162" customFormat="true" ht="19.9" hidden="false" customHeight="true" outlineLevel="0" collapsed="false">
      <c r="B64" s="163"/>
      <c r="C64" s="164"/>
      <c r="D64" s="165" t="s">
        <v>158</v>
      </c>
      <c r="E64" s="166"/>
      <c r="F64" s="166"/>
      <c r="G64" s="166"/>
      <c r="H64" s="166"/>
      <c r="I64" s="166"/>
      <c r="J64" s="167" t="n">
        <f aca="false">J387</f>
        <v>0</v>
      </c>
      <c r="K64" s="164"/>
      <c r="L64" s="168"/>
    </row>
    <row r="65" s="162" customFormat="true" ht="19.9" hidden="false" customHeight="true" outlineLevel="0" collapsed="false">
      <c r="B65" s="163"/>
      <c r="C65" s="164"/>
      <c r="D65" s="165" t="s">
        <v>159</v>
      </c>
      <c r="E65" s="166"/>
      <c r="F65" s="166"/>
      <c r="G65" s="166"/>
      <c r="H65" s="166"/>
      <c r="I65" s="166"/>
      <c r="J65" s="167" t="n">
        <f aca="false">J404</f>
        <v>0</v>
      </c>
      <c r="K65" s="164"/>
      <c r="L65" s="168"/>
    </row>
    <row r="66" s="31" customFormat="true" ht="21.85" hidden="false" customHeight="true" outlineLevel="0" collapsed="false">
      <c r="A66" s="24"/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119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="31" customFormat="true" ht="6.95" hidden="false" customHeight="true" outlineLevel="0" collapsed="false">
      <c r="A67" s="24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119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71" s="31" customFormat="true" ht="6.95" hidden="false" customHeight="true" outlineLevel="0" collapsed="false">
      <c r="A71" s="24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119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="31" customFormat="true" ht="24.95" hidden="false" customHeight="true" outlineLevel="0" collapsed="false">
      <c r="A72" s="24"/>
      <c r="B72" s="25"/>
      <c r="C72" s="9" t="s">
        <v>160</v>
      </c>
      <c r="D72" s="26"/>
      <c r="E72" s="26"/>
      <c r="F72" s="26"/>
      <c r="G72" s="26"/>
      <c r="H72" s="26"/>
      <c r="I72" s="26"/>
      <c r="J72" s="26"/>
      <c r="K72" s="26"/>
      <c r="L72" s="119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="31" customFormat="true" ht="6.95" hidden="false" customHeight="true" outlineLevel="0" collapsed="false">
      <c r="A73" s="24"/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119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="31" customFormat="true" ht="12" hidden="false" customHeight="true" outlineLevel="0" collapsed="false">
      <c r="A74" s="24"/>
      <c r="B74" s="25"/>
      <c r="C74" s="17" t="s">
        <v>16</v>
      </c>
      <c r="D74" s="26"/>
      <c r="E74" s="26"/>
      <c r="F74" s="26"/>
      <c r="G74" s="26"/>
      <c r="H74" s="26"/>
      <c r="I74" s="26"/>
      <c r="J74" s="26"/>
      <c r="K74" s="26"/>
      <c r="L74" s="119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="31" customFormat="true" ht="16.5" hidden="false" customHeight="true" outlineLevel="0" collapsed="false">
      <c r="A75" s="24"/>
      <c r="B75" s="25"/>
      <c r="C75" s="26"/>
      <c r="D75" s="26"/>
      <c r="E75" s="147" t="str">
        <f aca="false">E7</f>
        <v>Oprava povodňových škod v obci Nové Heřminovy</v>
      </c>
      <c r="F75" s="147"/>
      <c r="G75" s="147"/>
      <c r="H75" s="147"/>
      <c r="I75" s="26"/>
      <c r="J75" s="26"/>
      <c r="K75" s="26"/>
      <c r="L75" s="119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12" hidden="false" customHeight="true" outlineLevel="0" collapsed="false">
      <c r="A76" s="24"/>
      <c r="B76" s="25"/>
      <c r="C76" s="17" t="s">
        <v>131</v>
      </c>
      <c r="D76" s="26"/>
      <c r="E76" s="26"/>
      <c r="F76" s="26"/>
      <c r="G76" s="26"/>
      <c r="H76" s="26"/>
      <c r="I76" s="26"/>
      <c r="J76" s="26"/>
      <c r="K76" s="26"/>
      <c r="L76" s="11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6.5" hidden="false" customHeight="true" outlineLevel="0" collapsed="false">
      <c r="A77" s="24"/>
      <c r="B77" s="25"/>
      <c r="C77" s="26"/>
      <c r="D77" s="26"/>
      <c r="E77" s="57" t="str">
        <f aca="false">E9</f>
        <v>U2 - Úsek č. 2, pravý břeh, km 0,005 – 0,158</v>
      </c>
      <c r="F77" s="57"/>
      <c r="G77" s="57"/>
      <c r="H77" s="57"/>
      <c r="I77" s="26"/>
      <c r="J77" s="26"/>
      <c r="K77" s="26"/>
      <c r="L77" s="11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6.95" hidden="false" customHeight="true" outlineLevel="0" collapsed="false">
      <c r="A78" s="2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119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31" customFormat="true" ht="12" hidden="false" customHeight="true" outlineLevel="0" collapsed="false">
      <c r="A79" s="24"/>
      <c r="B79" s="25"/>
      <c r="C79" s="17" t="s">
        <v>20</v>
      </c>
      <c r="D79" s="26"/>
      <c r="E79" s="26"/>
      <c r="F79" s="18" t="str">
        <f aca="false">F12</f>
        <v>Nové Heřminovy</v>
      </c>
      <c r="G79" s="26"/>
      <c r="H79" s="26"/>
      <c r="I79" s="17" t="s">
        <v>22</v>
      </c>
      <c r="J79" s="148" t="str">
        <f aca="false">IF(J12="","",J12)</f>
        <v>4. 3. 2025</v>
      </c>
      <c r="K79" s="26"/>
      <c r="L79" s="119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31" customFormat="true" ht="6.95" hidden="false" customHeight="true" outlineLevel="0" collapsed="false">
      <c r="A80" s="24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119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31" customFormat="true" ht="15.15" hidden="false" customHeight="true" outlineLevel="0" collapsed="false">
      <c r="A81" s="24"/>
      <c r="B81" s="25"/>
      <c r="C81" s="17" t="s">
        <v>24</v>
      </c>
      <c r="D81" s="26"/>
      <c r="E81" s="26"/>
      <c r="F81" s="18" t="str">
        <f aca="false">E15</f>
        <v>Povodí Odry, státní podnik </v>
      </c>
      <c r="G81" s="26"/>
      <c r="H81" s="26"/>
      <c r="I81" s="17" t="s">
        <v>32</v>
      </c>
      <c r="J81" s="149" t="str">
        <f aca="false">E21</f>
        <v>Golik VH, s. r. o.</v>
      </c>
      <c r="K81" s="26"/>
      <c r="L81" s="11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15.15" hidden="false" customHeight="true" outlineLevel="0" collapsed="false">
      <c r="A82" s="24"/>
      <c r="B82" s="25"/>
      <c r="C82" s="17" t="s">
        <v>30</v>
      </c>
      <c r="D82" s="26"/>
      <c r="E82" s="26"/>
      <c r="F82" s="18" t="str">
        <f aca="false">IF(E18="","",E18)</f>
        <v>Vyplň údaj</v>
      </c>
      <c r="G82" s="26"/>
      <c r="H82" s="26"/>
      <c r="I82" s="17" t="s">
        <v>37</v>
      </c>
      <c r="J82" s="149" t="str">
        <f aca="false">E24</f>
        <v> </v>
      </c>
      <c r="K82" s="26"/>
      <c r="L82" s="11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10.3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11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175" customFormat="true" ht="29.3" hidden="false" customHeight="true" outlineLevel="0" collapsed="false">
      <c r="A84" s="169"/>
      <c r="B84" s="170"/>
      <c r="C84" s="171" t="s">
        <v>161</v>
      </c>
      <c r="D84" s="172" t="s">
        <v>60</v>
      </c>
      <c r="E84" s="172" t="s">
        <v>56</v>
      </c>
      <c r="F84" s="172" t="s">
        <v>57</v>
      </c>
      <c r="G84" s="172" t="s">
        <v>162</v>
      </c>
      <c r="H84" s="172" t="s">
        <v>163</v>
      </c>
      <c r="I84" s="172" t="s">
        <v>164</v>
      </c>
      <c r="J84" s="172" t="s">
        <v>152</v>
      </c>
      <c r="K84" s="173" t="s">
        <v>165</v>
      </c>
      <c r="L84" s="174"/>
      <c r="M84" s="74"/>
      <c r="N84" s="75" t="s">
        <v>45</v>
      </c>
      <c r="O84" s="75" t="s">
        <v>166</v>
      </c>
      <c r="P84" s="75" t="s">
        <v>167</v>
      </c>
      <c r="Q84" s="75" t="s">
        <v>168</v>
      </c>
      <c r="R84" s="75" t="s">
        <v>169</v>
      </c>
      <c r="S84" s="75" t="s">
        <v>170</v>
      </c>
      <c r="T84" s="76" t="s">
        <v>171</v>
      </c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</row>
    <row r="85" s="31" customFormat="true" ht="22.8" hidden="false" customHeight="true" outlineLevel="0" collapsed="false">
      <c r="A85" s="24"/>
      <c r="B85" s="25"/>
      <c r="C85" s="82" t="s">
        <v>172</v>
      </c>
      <c r="D85" s="26"/>
      <c r="E85" s="26"/>
      <c r="F85" s="26"/>
      <c r="G85" s="26"/>
      <c r="H85" s="26"/>
      <c r="I85" s="26"/>
      <c r="J85" s="176" t="n">
        <f aca="false">BK85</f>
        <v>0</v>
      </c>
      <c r="K85" s="26"/>
      <c r="L85" s="30"/>
      <c r="M85" s="77"/>
      <c r="N85" s="177"/>
      <c r="O85" s="78"/>
      <c r="P85" s="178" t="n">
        <f aca="false">P86</f>
        <v>0</v>
      </c>
      <c r="Q85" s="78"/>
      <c r="R85" s="178" t="n">
        <f aca="false">R86</f>
        <v>1731.90633792</v>
      </c>
      <c r="S85" s="78"/>
      <c r="T85" s="179" t="n">
        <f aca="false">T86</f>
        <v>851.53176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T85" s="3" t="s">
        <v>74</v>
      </c>
      <c r="AU85" s="3" t="s">
        <v>153</v>
      </c>
      <c r="BK85" s="180" t="n">
        <f aca="false">BK86</f>
        <v>0</v>
      </c>
    </row>
    <row r="86" s="181" customFormat="true" ht="25.9" hidden="false" customHeight="true" outlineLevel="0" collapsed="false">
      <c r="B86" s="182"/>
      <c r="C86" s="183"/>
      <c r="D86" s="184" t="s">
        <v>74</v>
      </c>
      <c r="E86" s="185" t="s">
        <v>173</v>
      </c>
      <c r="F86" s="185" t="s">
        <v>174</v>
      </c>
      <c r="G86" s="183"/>
      <c r="H86" s="183"/>
      <c r="I86" s="186"/>
      <c r="J86" s="187" t="n">
        <f aca="false">BK86</f>
        <v>0</v>
      </c>
      <c r="K86" s="183"/>
      <c r="L86" s="188"/>
      <c r="M86" s="189"/>
      <c r="N86" s="190"/>
      <c r="O86" s="190"/>
      <c r="P86" s="191" t="n">
        <f aca="false">P87+P341+P383+P387+P404</f>
        <v>0</v>
      </c>
      <c r="Q86" s="190"/>
      <c r="R86" s="191" t="n">
        <f aca="false">R87+R341+R383+R387+R404</f>
        <v>1731.90633792</v>
      </c>
      <c r="S86" s="190"/>
      <c r="T86" s="192" t="n">
        <f aca="false">T87+T341+T383+T387+T404</f>
        <v>851.53176</v>
      </c>
      <c r="AR86" s="193" t="s">
        <v>83</v>
      </c>
      <c r="AT86" s="194" t="s">
        <v>74</v>
      </c>
      <c r="AU86" s="194" t="s">
        <v>75</v>
      </c>
      <c r="AY86" s="193" t="s">
        <v>175</v>
      </c>
      <c r="BK86" s="195" t="n">
        <f aca="false">BK87+BK341+BK383+BK387+BK404</f>
        <v>0</v>
      </c>
    </row>
    <row r="87" s="181" customFormat="true" ht="22.8" hidden="false" customHeight="true" outlineLevel="0" collapsed="false">
      <c r="B87" s="182"/>
      <c r="C87" s="183"/>
      <c r="D87" s="184" t="s">
        <v>74</v>
      </c>
      <c r="E87" s="196" t="s">
        <v>83</v>
      </c>
      <c r="F87" s="196" t="s">
        <v>176</v>
      </c>
      <c r="G87" s="183"/>
      <c r="H87" s="183"/>
      <c r="I87" s="186"/>
      <c r="J87" s="197" t="n">
        <f aca="false">BK87</f>
        <v>0</v>
      </c>
      <c r="K87" s="183"/>
      <c r="L87" s="188"/>
      <c r="M87" s="189"/>
      <c r="N87" s="190"/>
      <c r="O87" s="190"/>
      <c r="P87" s="191" t="n">
        <f aca="false">SUM(P88:P340)</f>
        <v>0</v>
      </c>
      <c r="Q87" s="190"/>
      <c r="R87" s="191" t="n">
        <f aca="false">SUM(R88:R340)</f>
        <v>0</v>
      </c>
      <c r="S87" s="190"/>
      <c r="T87" s="192" t="n">
        <f aca="false">SUM(T88:T340)</f>
        <v>849.88176</v>
      </c>
      <c r="AR87" s="193" t="s">
        <v>83</v>
      </c>
      <c r="AT87" s="194" t="s">
        <v>74</v>
      </c>
      <c r="AU87" s="194" t="s">
        <v>83</v>
      </c>
      <c r="AY87" s="193" t="s">
        <v>175</v>
      </c>
      <c r="BK87" s="195" t="n">
        <f aca="false">SUM(BK88:BK340)</f>
        <v>0</v>
      </c>
    </row>
    <row r="88" s="31" customFormat="true" ht="24.15" hidden="false" customHeight="true" outlineLevel="0" collapsed="false">
      <c r="A88" s="24"/>
      <c r="B88" s="25"/>
      <c r="C88" s="198" t="s">
        <v>83</v>
      </c>
      <c r="D88" s="198" t="s">
        <v>177</v>
      </c>
      <c r="E88" s="199" t="s">
        <v>513</v>
      </c>
      <c r="F88" s="200" t="s">
        <v>514</v>
      </c>
      <c r="G88" s="201" t="s">
        <v>129</v>
      </c>
      <c r="H88" s="202" t="n">
        <v>144</v>
      </c>
      <c r="I88" s="203"/>
      <c r="J88" s="204" t="n">
        <f aca="false">ROUND(I88*H88,2)</f>
        <v>0</v>
      </c>
      <c r="K88" s="200" t="s">
        <v>180</v>
      </c>
      <c r="L88" s="30"/>
      <c r="M88" s="205"/>
      <c r="N88" s="206" t="s">
        <v>46</v>
      </c>
      <c r="O88" s="67"/>
      <c r="P88" s="207" t="n">
        <f aca="false">O88*H88</f>
        <v>0</v>
      </c>
      <c r="Q88" s="207" t="n">
        <v>0</v>
      </c>
      <c r="R88" s="207" t="n">
        <f aca="false">Q88*H88</f>
        <v>0</v>
      </c>
      <c r="S88" s="207" t="n">
        <v>0</v>
      </c>
      <c r="T88" s="208" t="n">
        <f aca="false">S88*H88</f>
        <v>0</v>
      </c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R88" s="209" t="s">
        <v>149</v>
      </c>
      <c r="AT88" s="209" t="s">
        <v>177</v>
      </c>
      <c r="AU88" s="209" t="s">
        <v>85</v>
      </c>
      <c r="AY88" s="3" t="s">
        <v>175</v>
      </c>
      <c r="BE88" s="210" t="n">
        <f aca="false">IF(N88="základní",J88,0)</f>
        <v>0</v>
      </c>
      <c r="BF88" s="210" t="n">
        <f aca="false">IF(N88="snížená",J88,0)</f>
        <v>0</v>
      </c>
      <c r="BG88" s="210" t="n">
        <f aca="false">IF(N88="zákl. přenesená",J88,0)</f>
        <v>0</v>
      </c>
      <c r="BH88" s="210" t="n">
        <f aca="false">IF(N88="sníž. přenesená",J88,0)</f>
        <v>0</v>
      </c>
      <c r="BI88" s="210" t="n">
        <f aca="false">IF(N88="nulová",J88,0)</f>
        <v>0</v>
      </c>
      <c r="BJ88" s="3" t="s">
        <v>83</v>
      </c>
      <c r="BK88" s="210" t="n">
        <f aca="false">ROUND(I88*H88,2)</f>
        <v>0</v>
      </c>
      <c r="BL88" s="3" t="s">
        <v>149</v>
      </c>
      <c r="BM88" s="209" t="s">
        <v>515</v>
      </c>
    </row>
    <row r="89" s="31" customFormat="true" ht="16.4" hidden="false" customHeight="false" outlineLevel="0" collapsed="false">
      <c r="A89" s="24"/>
      <c r="B89" s="25"/>
      <c r="C89" s="26"/>
      <c r="D89" s="211" t="s">
        <v>182</v>
      </c>
      <c r="E89" s="26"/>
      <c r="F89" s="212" t="s">
        <v>516</v>
      </c>
      <c r="G89" s="26"/>
      <c r="H89" s="26"/>
      <c r="I89" s="213"/>
      <c r="J89" s="26"/>
      <c r="K89" s="26"/>
      <c r="L89" s="30"/>
      <c r="M89" s="214"/>
      <c r="N89" s="215"/>
      <c r="O89" s="67"/>
      <c r="P89" s="67"/>
      <c r="Q89" s="67"/>
      <c r="R89" s="67"/>
      <c r="S89" s="67"/>
      <c r="T89" s="68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T89" s="3" t="s">
        <v>182</v>
      </c>
      <c r="AU89" s="3" t="s">
        <v>85</v>
      </c>
    </row>
    <row r="90" s="31" customFormat="true" ht="12.8" hidden="false" customHeight="false" outlineLevel="0" collapsed="false">
      <c r="A90" s="24"/>
      <c r="B90" s="25"/>
      <c r="C90" s="26"/>
      <c r="D90" s="216" t="s">
        <v>184</v>
      </c>
      <c r="E90" s="26"/>
      <c r="F90" s="217" t="s">
        <v>517</v>
      </c>
      <c r="G90" s="26"/>
      <c r="H90" s="26"/>
      <c r="I90" s="213"/>
      <c r="J90" s="26"/>
      <c r="K90" s="26"/>
      <c r="L90" s="30"/>
      <c r="M90" s="214"/>
      <c r="N90" s="215"/>
      <c r="O90" s="67"/>
      <c r="P90" s="67"/>
      <c r="Q90" s="67"/>
      <c r="R90" s="67"/>
      <c r="S90" s="67"/>
      <c r="T90" s="68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T90" s="3" t="s">
        <v>184</v>
      </c>
      <c r="AU90" s="3" t="s">
        <v>85</v>
      </c>
    </row>
    <row r="91" s="218" customFormat="true" ht="12.8" hidden="false" customHeight="false" outlineLevel="0" collapsed="false">
      <c r="B91" s="219"/>
      <c r="C91" s="220"/>
      <c r="D91" s="211" t="s">
        <v>186</v>
      </c>
      <c r="E91" s="221" t="s">
        <v>132</v>
      </c>
      <c r="F91" s="222" t="s">
        <v>518</v>
      </c>
      <c r="G91" s="220"/>
      <c r="H91" s="223" t="n">
        <v>144</v>
      </c>
      <c r="I91" s="224"/>
      <c r="J91" s="220"/>
      <c r="K91" s="220"/>
      <c r="L91" s="225"/>
      <c r="M91" s="226"/>
      <c r="N91" s="227"/>
      <c r="O91" s="227"/>
      <c r="P91" s="227"/>
      <c r="Q91" s="227"/>
      <c r="R91" s="227"/>
      <c r="S91" s="227"/>
      <c r="T91" s="228"/>
      <c r="AT91" s="229" t="s">
        <v>186</v>
      </c>
      <c r="AU91" s="229" t="s">
        <v>85</v>
      </c>
      <c r="AV91" s="218" t="s">
        <v>85</v>
      </c>
      <c r="AW91" s="218" t="s">
        <v>36</v>
      </c>
      <c r="AX91" s="218" t="s">
        <v>83</v>
      </c>
      <c r="AY91" s="229" t="s">
        <v>175</v>
      </c>
    </row>
    <row r="92" s="31" customFormat="true" ht="16.5" hidden="false" customHeight="true" outlineLevel="0" collapsed="false">
      <c r="A92" s="24"/>
      <c r="B92" s="25"/>
      <c r="C92" s="198" t="s">
        <v>85</v>
      </c>
      <c r="D92" s="198" t="s">
        <v>177</v>
      </c>
      <c r="E92" s="199" t="s">
        <v>188</v>
      </c>
      <c r="F92" s="200" t="s">
        <v>189</v>
      </c>
      <c r="G92" s="201" t="s">
        <v>138</v>
      </c>
      <c r="H92" s="202" t="n">
        <v>18</v>
      </c>
      <c r="I92" s="203"/>
      <c r="J92" s="204" t="n">
        <f aca="false">ROUND(I92*H92,2)</f>
        <v>0</v>
      </c>
      <c r="K92" s="200" t="s">
        <v>180</v>
      </c>
      <c r="L92" s="30"/>
      <c r="M92" s="205"/>
      <c r="N92" s="206" t="s">
        <v>46</v>
      </c>
      <c r="O92" s="67"/>
      <c r="P92" s="207" t="n">
        <f aca="false">O92*H92</f>
        <v>0</v>
      </c>
      <c r="Q92" s="207" t="n">
        <v>0</v>
      </c>
      <c r="R92" s="207" t="n">
        <f aca="false">Q92*H92</f>
        <v>0</v>
      </c>
      <c r="S92" s="207" t="n">
        <v>0</v>
      </c>
      <c r="T92" s="208" t="n">
        <f aca="false">S92*H92</f>
        <v>0</v>
      </c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R92" s="209" t="s">
        <v>149</v>
      </c>
      <c r="AT92" s="209" t="s">
        <v>177</v>
      </c>
      <c r="AU92" s="209" t="s">
        <v>85</v>
      </c>
      <c r="AY92" s="3" t="s">
        <v>175</v>
      </c>
      <c r="BE92" s="210" t="n">
        <f aca="false">IF(N92="základní",J92,0)</f>
        <v>0</v>
      </c>
      <c r="BF92" s="210" t="n">
        <f aca="false">IF(N92="snížená",J92,0)</f>
        <v>0</v>
      </c>
      <c r="BG92" s="210" t="n">
        <f aca="false">IF(N92="zákl. přenesená",J92,0)</f>
        <v>0</v>
      </c>
      <c r="BH92" s="210" t="n">
        <f aca="false">IF(N92="sníž. přenesená",J92,0)</f>
        <v>0</v>
      </c>
      <c r="BI92" s="210" t="n">
        <f aca="false">IF(N92="nulová",J92,0)</f>
        <v>0</v>
      </c>
      <c r="BJ92" s="3" t="s">
        <v>83</v>
      </c>
      <c r="BK92" s="210" t="n">
        <f aca="false">ROUND(I92*H92,2)</f>
        <v>0</v>
      </c>
      <c r="BL92" s="3" t="s">
        <v>149</v>
      </c>
      <c r="BM92" s="209" t="s">
        <v>519</v>
      </c>
    </row>
    <row r="93" s="31" customFormat="true" ht="12.8" hidden="false" customHeight="false" outlineLevel="0" collapsed="false">
      <c r="A93" s="24"/>
      <c r="B93" s="25"/>
      <c r="C93" s="26"/>
      <c r="D93" s="211" t="s">
        <v>182</v>
      </c>
      <c r="E93" s="26"/>
      <c r="F93" s="212" t="s">
        <v>191</v>
      </c>
      <c r="G93" s="26"/>
      <c r="H93" s="26"/>
      <c r="I93" s="213"/>
      <c r="J93" s="26"/>
      <c r="K93" s="26"/>
      <c r="L93" s="30"/>
      <c r="M93" s="214"/>
      <c r="N93" s="215"/>
      <c r="O93" s="67"/>
      <c r="P93" s="67"/>
      <c r="Q93" s="67"/>
      <c r="R93" s="67"/>
      <c r="S93" s="67"/>
      <c r="T93" s="68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T93" s="3" t="s">
        <v>182</v>
      </c>
      <c r="AU93" s="3" t="s">
        <v>85</v>
      </c>
    </row>
    <row r="94" s="31" customFormat="true" ht="12.8" hidden="false" customHeight="false" outlineLevel="0" collapsed="false">
      <c r="A94" s="24"/>
      <c r="B94" s="25"/>
      <c r="C94" s="26"/>
      <c r="D94" s="216" t="s">
        <v>184</v>
      </c>
      <c r="E94" s="26"/>
      <c r="F94" s="217" t="s">
        <v>192</v>
      </c>
      <c r="G94" s="26"/>
      <c r="H94" s="26"/>
      <c r="I94" s="213"/>
      <c r="J94" s="26"/>
      <c r="K94" s="26"/>
      <c r="L94" s="30"/>
      <c r="M94" s="214"/>
      <c r="N94" s="215"/>
      <c r="O94" s="67"/>
      <c r="P94" s="67"/>
      <c r="Q94" s="67"/>
      <c r="R94" s="67"/>
      <c r="S94" s="67"/>
      <c r="T94" s="68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T94" s="3" t="s">
        <v>184</v>
      </c>
      <c r="AU94" s="3" t="s">
        <v>85</v>
      </c>
    </row>
    <row r="95" s="218" customFormat="true" ht="12.8" hidden="false" customHeight="false" outlineLevel="0" collapsed="false">
      <c r="B95" s="219"/>
      <c r="C95" s="220"/>
      <c r="D95" s="211" t="s">
        <v>186</v>
      </c>
      <c r="E95" s="221" t="s">
        <v>136</v>
      </c>
      <c r="F95" s="222" t="s">
        <v>520</v>
      </c>
      <c r="G95" s="220"/>
      <c r="H95" s="223" t="n">
        <v>18</v>
      </c>
      <c r="I95" s="224"/>
      <c r="J95" s="220"/>
      <c r="K95" s="220"/>
      <c r="L95" s="225"/>
      <c r="M95" s="226"/>
      <c r="N95" s="227"/>
      <c r="O95" s="227"/>
      <c r="P95" s="227"/>
      <c r="Q95" s="227"/>
      <c r="R95" s="227"/>
      <c r="S95" s="227"/>
      <c r="T95" s="228"/>
      <c r="AT95" s="229" t="s">
        <v>186</v>
      </c>
      <c r="AU95" s="229" t="s">
        <v>85</v>
      </c>
      <c r="AV95" s="218" t="s">
        <v>85</v>
      </c>
      <c r="AW95" s="218" t="s">
        <v>36</v>
      </c>
      <c r="AX95" s="218" t="s">
        <v>83</v>
      </c>
      <c r="AY95" s="229" t="s">
        <v>175</v>
      </c>
    </row>
    <row r="96" s="31" customFormat="true" ht="16.5" hidden="false" customHeight="true" outlineLevel="0" collapsed="false">
      <c r="A96" s="24"/>
      <c r="B96" s="25"/>
      <c r="C96" s="198" t="s">
        <v>194</v>
      </c>
      <c r="D96" s="198" t="s">
        <v>177</v>
      </c>
      <c r="E96" s="199" t="s">
        <v>195</v>
      </c>
      <c r="F96" s="200" t="s">
        <v>196</v>
      </c>
      <c r="G96" s="201" t="s">
        <v>138</v>
      </c>
      <c r="H96" s="202" t="n">
        <v>9</v>
      </c>
      <c r="I96" s="203"/>
      <c r="J96" s="204" t="n">
        <f aca="false">ROUND(I96*H96,2)</f>
        <v>0</v>
      </c>
      <c r="K96" s="200" t="s">
        <v>180</v>
      </c>
      <c r="L96" s="30"/>
      <c r="M96" s="205"/>
      <c r="N96" s="206" t="s">
        <v>46</v>
      </c>
      <c r="O96" s="67"/>
      <c r="P96" s="207" t="n">
        <f aca="false">O96*H96</f>
        <v>0</v>
      </c>
      <c r="Q96" s="207" t="n">
        <v>0</v>
      </c>
      <c r="R96" s="207" t="n">
        <f aca="false">Q96*H96</f>
        <v>0</v>
      </c>
      <c r="S96" s="207" t="n">
        <v>0</v>
      </c>
      <c r="T96" s="208" t="n">
        <f aca="false">S96*H96</f>
        <v>0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R96" s="209" t="s">
        <v>149</v>
      </c>
      <c r="AT96" s="209" t="s">
        <v>177</v>
      </c>
      <c r="AU96" s="209" t="s">
        <v>85</v>
      </c>
      <c r="AY96" s="3" t="s">
        <v>175</v>
      </c>
      <c r="BE96" s="210" t="n">
        <f aca="false">IF(N96="základní",J96,0)</f>
        <v>0</v>
      </c>
      <c r="BF96" s="210" t="n">
        <f aca="false">IF(N96="snížená",J96,0)</f>
        <v>0</v>
      </c>
      <c r="BG96" s="210" t="n">
        <f aca="false">IF(N96="zákl. přenesená",J96,0)</f>
        <v>0</v>
      </c>
      <c r="BH96" s="210" t="n">
        <f aca="false">IF(N96="sníž. přenesená",J96,0)</f>
        <v>0</v>
      </c>
      <c r="BI96" s="210" t="n">
        <f aca="false">IF(N96="nulová",J96,0)</f>
        <v>0</v>
      </c>
      <c r="BJ96" s="3" t="s">
        <v>83</v>
      </c>
      <c r="BK96" s="210" t="n">
        <f aca="false">ROUND(I96*H96,2)</f>
        <v>0</v>
      </c>
      <c r="BL96" s="3" t="s">
        <v>149</v>
      </c>
      <c r="BM96" s="209" t="s">
        <v>521</v>
      </c>
    </row>
    <row r="97" s="31" customFormat="true" ht="12.8" hidden="false" customHeight="false" outlineLevel="0" collapsed="false">
      <c r="A97" s="24"/>
      <c r="B97" s="25"/>
      <c r="C97" s="26"/>
      <c r="D97" s="211" t="s">
        <v>182</v>
      </c>
      <c r="E97" s="26"/>
      <c r="F97" s="212" t="s">
        <v>198</v>
      </c>
      <c r="G97" s="26"/>
      <c r="H97" s="26"/>
      <c r="I97" s="213"/>
      <c r="J97" s="26"/>
      <c r="K97" s="26"/>
      <c r="L97" s="30"/>
      <c r="M97" s="214"/>
      <c r="N97" s="215"/>
      <c r="O97" s="67"/>
      <c r="P97" s="67"/>
      <c r="Q97" s="67"/>
      <c r="R97" s="67"/>
      <c r="S97" s="67"/>
      <c r="T97" s="68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T97" s="3" t="s">
        <v>182</v>
      </c>
      <c r="AU97" s="3" t="s">
        <v>85</v>
      </c>
    </row>
    <row r="98" s="31" customFormat="true" ht="12.8" hidden="false" customHeight="false" outlineLevel="0" collapsed="false">
      <c r="A98" s="24"/>
      <c r="B98" s="25"/>
      <c r="C98" s="26"/>
      <c r="D98" s="216" t="s">
        <v>184</v>
      </c>
      <c r="E98" s="26"/>
      <c r="F98" s="217" t="s">
        <v>199</v>
      </c>
      <c r="G98" s="26"/>
      <c r="H98" s="26"/>
      <c r="I98" s="213"/>
      <c r="J98" s="26"/>
      <c r="K98" s="26"/>
      <c r="L98" s="30"/>
      <c r="M98" s="214"/>
      <c r="N98" s="215"/>
      <c r="O98" s="67"/>
      <c r="P98" s="67"/>
      <c r="Q98" s="67"/>
      <c r="R98" s="67"/>
      <c r="S98" s="67"/>
      <c r="T98" s="68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T98" s="3" t="s">
        <v>184</v>
      </c>
      <c r="AU98" s="3" t="s">
        <v>85</v>
      </c>
    </row>
    <row r="99" s="218" customFormat="true" ht="12.8" hidden="false" customHeight="false" outlineLevel="0" collapsed="false">
      <c r="B99" s="219"/>
      <c r="C99" s="220"/>
      <c r="D99" s="211" t="s">
        <v>186</v>
      </c>
      <c r="E99" s="221" t="s">
        <v>143</v>
      </c>
      <c r="F99" s="222" t="s">
        <v>139</v>
      </c>
      <c r="G99" s="220"/>
      <c r="H99" s="223" t="n">
        <v>9</v>
      </c>
      <c r="I99" s="224"/>
      <c r="J99" s="220"/>
      <c r="K99" s="220"/>
      <c r="L99" s="225"/>
      <c r="M99" s="226"/>
      <c r="N99" s="227"/>
      <c r="O99" s="227"/>
      <c r="P99" s="227"/>
      <c r="Q99" s="227"/>
      <c r="R99" s="227"/>
      <c r="S99" s="227"/>
      <c r="T99" s="228"/>
      <c r="AT99" s="229" t="s">
        <v>186</v>
      </c>
      <c r="AU99" s="229" t="s">
        <v>85</v>
      </c>
      <c r="AV99" s="218" t="s">
        <v>85</v>
      </c>
      <c r="AW99" s="218" t="s">
        <v>36</v>
      </c>
      <c r="AX99" s="218" t="s">
        <v>83</v>
      </c>
      <c r="AY99" s="229" t="s">
        <v>175</v>
      </c>
    </row>
    <row r="100" s="31" customFormat="true" ht="16.5" hidden="false" customHeight="true" outlineLevel="0" collapsed="false">
      <c r="A100" s="24"/>
      <c r="B100" s="25"/>
      <c r="C100" s="198" t="s">
        <v>149</v>
      </c>
      <c r="D100" s="198" t="s">
        <v>177</v>
      </c>
      <c r="E100" s="199" t="s">
        <v>200</v>
      </c>
      <c r="F100" s="200" t="s">
        <v>522</v>
      </c>
      <c r="G100" s="201" t="s">
        <v>138</v>
      </c>
      <c r="H100" s="202" t="n">
        <v>48</v>
      </c>
      <c r="I100" s="203"/>
      <c r="J100" s="204" t="n">
        <f aca="false">ROUND(I100*H100,2)</f>
        <v>0</v>
      </c>
      <c r="K100" s="200"/>
      <c r="L100" s="30"/>
      <c r="M100" s="205"/>
      <c r="N100" s="206" t="s">
        <v>46</v>
      </c>
      <c r="O100" s="67"/>
      <c r="P100" s="207" t="n">
        <f aca="false">O100*H100</f>
        <v>0</v>
      </c>
      <c r="Q100" s="207" t="n">
        <v>0</v>
      </c>
      <c r="R100" s="207" t="n">
        <f aca="false">Q100*H100</f>
        <v>0</v>
      </c>
      <c r="S100" s="207" t="n">
        <v>0</v>
      </c>
      <c r="T100" s="208" t="n">
        <f aca="false">S100*H100</f>
        <v>0</v>
      </c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R100" s="209" t="s">
        <v>149</v>
      </c>
      <c r="AT100" s="209" t="s">
        <v>177</v>
      </c>
      <c r="AU100" s="209" t="s">
        <v>85</v>
      </c>
      <c r="AY100" s="3" t="s">
        <v>175</v>
      </c>
      <c r="BE100" s="210" t="n">
        <f aca="false">IF(N100="základní",J100,0)</f>
        <v>0</v>
      </c>
      <c r="BF100" s="210" t="n">
        <f aca="false">IF(N100="snížená",J100,0)</f>
        <v>0</v>
      </c>
      <c r="BG100" s="210" t="n">
        <f aca="false">IF(N100="zákl. přenesená",J100,0)</f>
        <v>0</v>
      </c>
      <c r="BH100" s="210" t="n">
        <f aca="false">IF(N100="sníž. přenesená",J100,0)</f>
        <v>0</v>
      </c>
      <c r="BI100" s="210" t="n">
        <f aca="false">IF(N100="nulová",J100,0)</f>
        <v>0</v>
      </c>
      <c r="BJ100" s="3" t="s">
        <v>83</v>
      </c>
      <c r="BK100" s="210" t="n">
        <f aca="false">ROUND(I100*H100,2)</f>
        <v>0</v>
      </c>
      <c r="BL100" s="3" t="s">
        <v>149</v>
      </c>
      <c r="BM100" s="209" t="s">
        <v>523</v>
      </c>
    </row>
    <row r="101" s="31" customFormat="true" ht="12.8" hidden="false" customHeight="false" outlineLevel="0" collapsed="false">
      <c r="A101" s="24"/>
      <c r="B101" s="25"/>
      <c r="C101" s="26"/>
      <c r="D101" s="211" t="s">
        <v>182</v>
      </c>
      <c r="E101" s="26"/>
      <c r="F101" s="212" t="s">
        <v>522</v>
      </c>
      <c r="G101" s="26"/>
      <c r="H101" s="26"/>
      <c r="I101" s="213"/>
      <c r="J101" s="26"/>
      <c r="K101" s="26"/>
      <c r="L101" s="30"/>
      <c r="M101" s="214"/>
      <c r="N101" s="215"/>
      <c r="O101" s="67"/>
      <c r="P101" s="67"/>
      <c r="Q101" s="67"/>
      <c r="R101" s="67"/>
      <c r="S101" s="67"/>
      <c r="T101" s="68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T101" s="3" t="s">
        <v>182</v>
      </c>
      <c r="AU101" s="3" t="s">
        <v>85</v>
      </c>
    </row>
    <row r="102" s="218" customFormat="true" ht="12.8" hidden="false" customHeight="false" outlineLevel="0" collapsed="false">
      <c r="B102" s="219"/>
      <c r="C102" s="220"/>
      <c r="D102" s="211" t="s">
        <v>186</v>
      </c>
      <c r="E102" s="221" t="s">
        <v>140</v>
      </c>
      <c r="F102" s="222" t="s">
        <v>524</v>
      </c>
      <c r="G102" s="220"/>
      <c r="H102" s="223" t="n">
        <v>48</v>
      </c>
      <c r="I102" s="224"/>
      <c r="J102" s="220"/>
      <c r="K102" s="220"/>
      <c r="L102" s="225"/>
      <c r="M102" s="226"/>
      <c r="N102" s="227"/>
      <c r="O102" s="227"/>
      <c r="P102" s="227"/>
      <c r="Q102" s="227"/>
      <c r="R102" s="227"/>
      <c r="S102" s="227"/>
      <c r="T102" s="228"/>
      <c r="AT102" s="229" t="s">
        <v>186</v>
      </c>
      <c r="AU102" s="229" t="s">
        <v>85</v>
      </c>
      <c r="AV102" s="218" t="s">
        <v>85</v>
      </c>
      <c r="AW102" s="218" t="s">
        <v>36</v>
      </c>
      <c r="AX102" s="218" t="s">
        <v>83</v>
      </c>
      <c r="AY102" s="229" t="s">
        <v>175</v>
      </c>
    </row>
    <row r="103" s="31" customFormat="true" ht="16.5" hidden="false" customHeight="true" outlineLevel="0" collapsed="false">
      <c r="A103" s="24"/>
      <c r="B103" s="25"/>
      <c r="C103" s="198" t="s">
        <v>204</v>
      </c>
      <c r="D103" s="198" t="s">
        <v>177</v>
      </c>
      <c r="E103" s="199" t="s">
        <v>525</v>
      </c>
      <c r="F103" s="200" t="s">
        <v>526</v>
      </c>
      <c r="G103" s="201" t="s">
        <v>138</v>
      </c>
      <c r="H103" s="202" t="n">
        <v>9</v>
      </c>
      <c r="I103" s="203"/>
      <c r="J103" s="204" t="n">
        <f aca="false">ROUND(I103*H103,2)</f>
        <v>0</v>
      </c>
      <c r="K103" s="200"/>
      <c r="L103" s="30"/>
      <c r="M103" s="205"/>
      <c r="N103" s="206" t="s">
        <v>46</v>
      </c>
      <c r="O103" s="67"/>
      <c r="P103" s="207" t="n">
        <f aca="false">O103*H103</f>
        <v>0</v>
      </c>
      <c r="Q103" s="207" t="n">
        <v>0</v>
      </c>
      <c r="R103" s="207" t="n">
        <f aca="false">Q103*H103</f>
        <v>0</v>
      </c>
      <c r="S103" s="207" t="n">
        <v>0</v>
      </c>
      <c r="T103" s="208" t="n">
        <f aca="false">S103*H103</f>
        <v>0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R103" s="209" t="s">
        <v>149</v>
      </c>
      <c r="AT103" s="209" t="s">
        <v>177</v>
      </c>
      <c r="AU103" s="209" t="s">
        <v>85</v>
      </c>
      <c r="AY103" s="3" t="s">
        <v>175</v>
      </c>
      <c r="BE103" s="210" t="n">
        <f aca="false">IF(N103="základní",J103,0)</f>
        <v>0</v>
      </c>
      <c r="BF103" s="210" t="n">
        <f aca="false">IF(N103="snížená",J103,0)</f>
        <v>0</v>
      </c>
      <c r="BG103" s="210" t="n">
        <f aca="false">IF(N103="zákl. přenesená",J103,0)</f>
        <v>0</v>
      </c>
      <c r="BH103" s="210" t="n">
        <f aca="false">IF(N103="sníž. přenesená",J103,0)</f>
        <v>0</v>
      </c>
      <c r="BI103" s="210" t="n">
        <f aca="false">IF(N103="nulová",J103,0)</f>
        <v>0</v>
      </c>
      <c r="BJ103" s="3" t="s">
        <v>83</v>
      </c>
      <c r="BK103" s="210" t="n">
        <f aca="false">ROUND(I103*H103,2)</f>
        <v>0</v>
      </c>
      <c r="BL103" s="3" t="s">
        <v>149</v>
      </c>
      <c r="BM103" s="209" t="s">
        <v>527</v>
      </c>
    </row>
    <row r="104" s="31" customFormat="true" ht="12.8" hidden="false" customHeight="false" outlineLevel="0" collapsed="false">
      <c r="A104" s="24"/>
      <c r="B104" s="25"/>
      <c r="C104" s="26"/>
      <c r="D104" s="211" t="s">
        <v>182</v>
      </c>
      <c r="E104" s="26"/>
      <c r="F104" s="212" t="s">
        <v>526</v>
      </c>
      <c r="G104" s="26"/>
      <c r="H104" s="26"/>
      <c r="I104" s="213"/>
      <c r="J104" s="26"/>
      <c r="K104" s="26"/>
      <c r="L104" s="30"/>
      <c r="M104" s="214"/>
      <c r="N104" s="215"/>
      <c r="O104" s="67"/>
      <c r="P104" s="67"/>
      <c r="Q104" s="67"/>
      <c r="R104" s="67"/>
      <c r="S104" s="67"/>
      <c r="T104" s="68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T104" s="3" t="s">
        <v>182</v>
      </c>
      <c r="AU104" s="3" t="s">
        <v>85</v>
      </c>
    </row>
    <row r="105" s="218" customFormat="true" ht="12.8" hidden="false" customHeight="false" outlineLevel="0" collapsed="false">
      <c r="B105" s="219"/>
      <c r="C105" s="220"/>
      <c r="D105" s="211" t="s">
        <v>186</v>
      </c>
      <c r="E105" s="221" t="s">
        <v>505</v>
      </c>
      <c r="F105" s="222" t="s">
        <v>193</v>
      </c>
      <c r="G105" s="220"/>
      <c r="H105" s="223" t="n">
        <v>9</v>
      </c>
      <c r="I105" s="224"/>
      <c r="J105" s="220"/>
      <c r="K105" s="220"/>
      <c r="L105" s="225"/>
      <c r="M105" s="226"/>
      <c r="N105" s="227"/>
      <c r="O105" s="227"/>
      <c r="P105" s="227"/>
      <c r="Q105" s="227"/>
      <c r="R105" s="227"/>
      <c r="S105" s="227"/>
      <c r="T105" s="228"/>
      <c r="AT105" s="229" t="s">
        <v>186</v>
      </c>
      <c r="AU105" s="229" t="s">
        <v>85</v>
      </c>
      <c r="AV105" s="218" t="s">
        <v>85</v>
      </c>
      <c r="AW105" s="218" t="s">
        <v>36</v>
      </c>
      <c r="AX105" s="218" t="s">
        <v>83</v>
      </c>
      <c r="AY105" s="229" t="s">
        <v>175</v>
      </c>
    </row>
    <row r="106" s="31" customFormat="true" ht="16.5" hidden="false" customHeight="true" outlineLevel="0" collapsed="false">
      <c r="A106" s="24"/>
      <c r="B106" s="25"/>
      <c r="C106" s="198" t="s">
        <v>211</v>
      </c>
      <c r="D106" s="198" t="s">
        <v>177</v>
      </c>
      <c r="E106" s="199" t="s">
        <v>528</v>
      </c>
      <c r="F106" s="200" t="s">
        <v>529</v>
      </c>
      <c r="G106" s="201" t="s">
        <v>138</v>
      </c>
      <c r="H106" s="202" t="n">
        <v>3</v>
      </c>
      <c r="I106" s="203"/>
      <c r="J106" s="204" t="n">
        <f aca="false">ROUND(I106*H106,2)</f>
        <v>0</v>
      </c>
      <c r="K106" s="200"/>
      <c r="L106" s="30"/>
      <c r="M106" s="205"/>
      <c r="N106" s="206" t="s">
        <v>46</v>
      </c>
      <c r="O106" s="67"/>
      <c r="P106" s="207" t="n">
        <f aca="false">O106*H106</f>
        <v>0</v>
      </c>
      <c r="Q106" s="207" t="n">
        <v>0</v>
      </c>
      <c r="R106" s="207" t="n">
        <f aca="false">Q106*H106</f>
        <v>0</v>
      </c>
      <c r="S106" s="207" t="n">
        <v>0</v>
      </c>
      <c r="T106" s="208" t="n">
        <f aca="false">S106*H106</f>
        <v>0</v>
      </c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R106" s="209" t="s">
        <v>149</v>
      </c>
      <c r="AT106" s="209" t="s">
        <v>177</v>
      </c>
      <c r="AU106" s="209" t="s">
        <v>85</v>
      </c>
      <c r="AY106" s="3" t="s">
        <v>175</v>
      </c>
      <c r="BE106" s="210" t="n">
        <f aca="false">IF(N106="základní",J106,0)</f>
        <v>0</v>
      </c>
      <c r="BF106" s="210" t="n">
        <f aca="false">IF(N106="snížená",J106,0)</f>
        <v>0</v>
      </c>
      <c r="BG106" s="210" t="n">
        <f aca="false">IF(N106="zákl. přenesená",J106,0)</f>
        <v>0</v>
      </c>
      <c r="BH106" s="210" t="n">
        <f aca="false">IF(N106="sníž. přenesená",J106,0)</f>
        <v>0</v>
      </c>
      <c r="BI106" s="210" t="n">
        <f aca="false">IF(N106="nulová",J106,0)</f>
        <v>0</v>
      </c>
      <c r="BJ106" s="3" t="s">
        <v>83</v>
      </c>
      <c r="BK106" s="210" t="n">
        <f aca="false">ROUND(I106*H106,2)</f>
        <v>0</v>
      </c>
      <c r="BL106" s="3" t="s">
        <v>149</v>
      </c>
      <c r="BM106" s="209" t="s">
        <v>530</v>
      </c>
    </row>
    <row r="107" s="31" customFormat="true" ht="12.8" hidden="false" customHeight="false" outlineLevel="0" collapsed="false">
      <c r="A107" s="24"/>
      <c r="B107" s="25"/>
      <c r="C107" s="26"/>
      <c r="D107" s="211" t="s">
        <v>182</v>
      </c>
      <c r="E107" s="26"/>
      <c r="F107" s="212" t="s">
        <v>529</v>
      </c>
      <c r="G107" s="26"/>
      <c r="H107" s="26"/>
      <c r="I107" s="213"/>
      <c r="J107" s="26"/>
      <c r="K107" s="26"/>
      <c r="L107" s="30"/>
      <c r="M107" s="214"/>
      <c r="N107" s="215"/>
      <c r="O107" s="67"/>
      <c r="P107" s="67"/>
      <c r="Q107" s="67"/>
      <c r="R107" s="67"/>
      <c r="S107" s="67"/>
      <c r="T107" s="68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T107" s="3" t="s">
        <v>182</v>
      </c>
      <c r="AU107" s="3" t="s">
        <v>85</v>
      </c>
    </row>
    <row r="108" s="218" customFormat="true" ht="12.8" hidden="false" customHeight="false" outlineLevel="0" collapsed="false">
      <c r="B108" s="219"/>
      <c r="C108" s="220"/>
      <c r="D108" s="211" t="s">
        <v>186</v>
      </c>
      <c r="E108" s="221" t="s">
        <v>507</v>
      </c>
      <c r="F108" s="222" t="s">
        <v>194</v>
      </c>
      <c r="G108" s="220"/>
      <c r="H108" s="223" t="n">
        <v>3</v>
      </c>
      <c r="I108" s="224"/>
      <c r="J108" s="220"/>
      <c r="K108" s="220"/>
      <c r="L108" s="225"/>
      <c r="M108" s="226"/>
      <c r="N108" s="227"/>
      <c r="O108" s="227"/>
      <c r="P108" s="227"/>
      <c r="Q108" s="227"/>
      <c r="R108" s="227"/>
      <c r="S108" s="227"/>
      <c r="T108" s="228"/>
      <c r="AT108" s="229" t="s">
        <v>186</v>
      </c>
      <c r="AU108" s="229" t="s">
        <v>85</v>
      </c>
      <c r="AV108" s="218" t="s">
        <v>85</v>
      </c>
      <c r="AW108" s="218" t="s">
        <v>36</v>
      </c>
      <c r="AX108" s="218" t="s">
        <v>83</v>
      </c>
      <c r="AY108" s="229" t="s">
        <v>175</v>
      </c>
    </row>
    <row r="109" s="31" customFormat="true" ht="16.5" hidden="false" customHeight="true" outlineLevel="0" collapsed="false">
      <c r="A109" s="24"/>
      <c r="B109" s="25"/>
      <c r="C109" s="198" t="s">
        <v>217</v>
      </c>
      <c r="D109" s="198" t="s">
        <v>177</v>
      </c>
      <c r="E109" s="199" t="s">
        <v>205</v>
      </c>
      <c r="F109" s="200" t="s">
        <v>206</v>
      </c>
      <c r="G109" s="201" t="s">
        <v>138</v>
      </c>
      <c r="H109" s="202" t="n">
        <v>66</v>
      </c>
      <c r="I109" s="203"/>
      <c r="J109" s="204" t="n">
        <f aca="false">ROUND(I109*H109,2)</f>
        <v>0</v>
      </c>
      <c r="K109" s="200" t="s">
        <v>180</v>
      </c>
      <c r="L109" s="30"/>
      <c r="M109" s="205"/>
      <c r="N109" s="206" t="s">
        <v>46</v>
      </c>
      <c r="O109" s="67"/>
      <c r="P109" s="207" t="n">
        <f aca="false">O109*H109</f>
        <v>0</v>
      </c>
      <c r="Q109" s="207" t="n">
        <v>0</v>
      </c>
      <c r="R109" s="207" t="n">
        <f aca="false">Q109*H109</f>
        <v>0</v>
      </c>
      <c r="S109" s="207" t="n">
        <v>0</v>
      </c>
      <c r="T109" s="208" t="n">
        <f aca="false">S109*H109</f>
        <v>0</v>
      </c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R109" s="209" t="s">
        <v>149</v>
      </c>
      <c r="AT109" s="209" t="s">
        <v>177</v>
      </c>
      <c r="AU109" s="209" t="s">
        <v>85</v>
      </c>
      <c r="AY109" s="3" t="s">
        <v>175</v>
      </c>
      <c r="BE109" s="210" t="n">
        <f aca="false">IF(N109="základní",J109,0)</f>
        <v>0</v>
      </c>
      <c r="BF109" s="210" t="n">
        <f aca="false">IF(N109="snížená",J109,0)</f>
        <v>0</v>
      </c>
      <c r="BG109" s="210" t="n">
        <f aca="false">IF(N109="zákl. přenesená",J109,0)</f>
        <v>0</v>
      </c>
      <c r="BH109" s="210" t="n">
        <f aca="false">IF(N109="sníž. přenesená",J109,0)</f>
        <v>0</v>
      </c>
      <c r="BI109" s="210" t="n">
        <f aca="false">IF(N109="nulová",J109,0)</f>
        <v>0</v>
      </c>
      <c r="BJ109" s="3" t="s">
        <v>83</v>
      </c>
      <c r="BK109" s="210" t="n">
        <f aca="false">ROUND(I109*H109,2)</f>
        <v>0</v>
      </c>
      <c r="BL109" s="3" t="s">
        <v>149</v>
      </c>
      <c r="BM109" s="209" t="s">
        <v>531</v>
      </c>
    </row>
    <row r="110" s="31" customFormat="true" ht="12.8" hidden="false" customHeight="false" outlineLevel="0" collapsed="false">
      <c r="A110" s="24"/>
      <c r="B110" s="25"/>
      <c r="C110" s="26"/>
      <c r="D110" s="211" t="s">
        <v>182</v>
      </c>
      <c r="E110" s="26"/>
      <c r="F110" s="212" t="s">
        <v>208</v>
      </c>
      <c r="G110" s="26"/>
      <c r="H110" s="26"/>
      <c r="I110" s="213"/>
      <c r="J110" s="26"/>
      <c r="K110" s="26"/>
      <c r="L110" s="30"/>
      <c r="M110" s="214"/>
      <c r="N110" s="215"/>
      <c r="O110" s="67"/>
      <c r="P110" s="67"/>
      <c r="Q110" s="67"/>
      <c r="R110" s="67"/>
      <c r="S110" s="67"/>
      <c r="T110" s="68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T110" s="3" t="s">
        <v>182</v>
      </c>
      <c r="AU110" s="3" t="s">
        <v>85</v>
      </c>
    </row>
    <row r="111" s="31" customFormat="true" ht="12.8" hidden="false" customHeight="false" outlineLevel="0" collapsed="false">
      <c r="A111" s="24"/>
      <c r="B111" s="25"/>
      <c r="C111" s="26"/>
      <c r="D111" s="216" t="s">
        <v>184</v>
      </c>
      <c r="E111" s="26"/>
      <c r="F111" s="217" t="s">
        <v>209</v>
      </c>
      <c r="G111" s="26"/>
      <c r="H111" s="26"/>
      <c r="I111" s="213"/>
      <c r="J111" s="26"/>
      <c r="K111" s="26"/>
      <c r="L111" s="30"/>
      <c r="M111" s="214"/>
      <c r="N111" s="215"/>
      <c r="O111" s="67"/>
      <c r="P111" s="67"/>
      <c r="Q111" s="67"/>
      <c r="R111" s="67"/>
      <c r="S111" s="67"/>
      <c r="T111" s="68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T111" s="3" t="s">
        <v>184</v>
      </c>
      <c r="AU111" s="3" t="s">
        <v>85</v>
      </c>
    </row>
    <row r="112" s="218" customFormat="true" ht="12.8" hidden="false" customHeight="false" outlineLevel="0" collapsed="false">
      <c r="B112" s="219"/>
      <c r="C112" s="220"/>
      <c r="D112" s="211" t="s">
        <v>186</v>
      </c>
      <c r="E112" s="221"/>
      <c r="F112" s="222" t="s">
        <v>136</v>
      </c>
      <c r="G112" s="220"/>
      <c r="H112" s="223" t="n">
        <v>18</v>
      </c>
      <c r="I112" s="224"/>
      <c r="J112" s="220"/>
      <c r="K112" s="220"/>
      <c r="L112" s="225"/>
      <c r="M112" s="226"/>
      <c r="N112" s="227"/>
      <c r="O112" s="227"/>
      <c r="P112" s="227"/>
      <c r="Q112" s="227"/>
      <c r="R112" s="227"/>
      <c r="S112" s="227"/>
      <c r="T112" s="228"/>
      <c r="AT112" s="229" t="s">
        <v>186</v>
      </c>
      <c r="AU112" s="229" t="s">
        <v>85</v>
      </c>
      <c r="AV112" s="218" t="s">
        <v>85</v>
      </c>
      <c r="AW112" s="218" t="s">
        <v>36</v>
      </c>
      <c r="AX112" s="218" t="s">
        <v>75</v>
      </c>
      <c r="AY112" s="229" t="s">
        <v>175</v>
      </c>
    </row>
    <row r="113" s="218" customFormat="true" ht="12.8" hidden="false" customHeight="false" outlineLevel="0" collapsed="false">
      <c r="B113" s="219"/>
      <c r="C113" s="220"/>
      <c r="D113" s="211" t="s">
        <v>186</v>
      </c>
      <c r="E113" s="221"/>
      <c r="F113" s="222" t="s">
        <v>140</v>
      </c>
      <c r="G113" s="220"/>
      <c r="H113" s="223" t="n">
        <v>48</v>
      </c>
      <c r="I113" s="224"/>
      <c r="J113" s="220"/>
      <c r="K113" s="220"/>
      <c r="L113" s="225"/>
      <c r="M113" s="226"/>
      <c r="N113" s="227"/>
      <c r="O113" s="227"/>
      <c r="P113" s="227"/>
      <c r="Q113" s="227"/>
      <c r="R113" s="227"/>
      <c r="S113" s="227"/>
      <c r="T113" s="228"/>
      <c r="AT113" s="229" t="s">
        <v>186</v>
      </c>
      <c r="AU113" s="229" t="s">
        <v>85</v>
      </c>
      <c r="AV113" s="218" t="s">
        <v>85</v>
      </c>
      <c r="AW113" s="218" t="s">
        <v>36</v>
      </c>
      <c r="AX113" s="218" t="s">
        <v>75</v>
      </c>
      <c r="AY113" s="229" t="s">
        <v>175</v>
      </c>
    </row>
    <row r="114" s="230" customFormat="true" ht="12.8" hidden="false" customHeight="false" outlineLevel="0" collapsed="false">
      <c r="B114" s="231"/>
      <c r="C114" s="232"/>
      <c r="D114" s="211" t="s">
        <v>186</v>
      </c>
      <c r="E114" s="233"/>
      <c r="F114" s="234" t="s">
        <v>210</v>
      </c>
      <c r="G114" s="232"/>
      <c r="H114" s="235" t="n">
        <v>66</v>
      </c>
      <c r="I114" s="236"/>
      <c r="J114" s="232"/>
      <c r="K114" s="232"/>
      <c r="L114" s="237"/>
      <c r="M114" s="238"/>
      <c r="N114" s="239"/>
      <c r="O114" s="239"/>
      <c r="P114" s="239"/>
      <c r="Q114" s="239"/>
      <c r="R114" s="239"/>
      <c r="S114" s="239"/>
      <c r="T114" s="240"/>
      <c r="AT114" s="241" t="s">
        <v>186</v>
      </c>
      <c r="AU114" s="241" t="s">
        <v>85</v>
      </c>
      <c r="AV114" s="230" t="s">
        <v>149</v>
      </c>
      <c r="AW114" s="230" t="s">
        <v>36</v>
      </c>
      <c r="AX114" s="230" t="s">
        <v>83</v>
      </c>
      <c r="AY114" s="241" t="s">
        <v>175</v>
      </c>
    </row>
    <row r="115" s="31" customFormat="true" ht="16.5" hidden="false" customHeight="true" outlineLevel="0" collapsed="false">
      <c r="A115" s="24"/>
      <c r="B115" s="25"/>
      <c r="C115" s="198" t="s">
        <v>223</v>
      </c>
      <c r="D115" s="198" t="s">
        <v>177</v>
      </c>
      <c r="E115" s="199" t="s">
        <v>212</v>
      </c>
      <c r="F115" s="200" t="s">
        <v>213</v>
      </c>
      <c r="G115" s="201" t="s">
        <v>138</v>
      </c>
      <c r="H115" s="202" t="n">
        <v>18</v>
      </c>
      <c r="I115" s="203"/>
      <c r="J115" s="204" t="n">
        <f aca="false">ROUND(I115*H115,2)</f>
        <v>0</v>
      </c>
      <c r="K115" s="200" t="s">
        <v>180</v>
      </c>
      <c r="L115" s="30"/>
      <c r="M115" s="205"/>
      <c r="N115" s="206" t="s">
        <v>46</v>
      </c>
      <c r="O115" s="67"/>
      <c r="P115" s="207" t="n">
        <f aca="false">O115*H115</f>
        <v>0</v>
      </c>
      <c r="Q115" s="207" t="n">
        <v>0</v>
      </c>
      <c r="R115" s="207" t="n">
        <f aca="false">Q115*H115</f>
        <v>0</v>
      </c>
      <c r="S115" s="207" t="n">
        <v>0</v>
      </c>
      <c r="T115" s="208" t="n">
        <f aca="false">S115*H115</f>
        <v>0</v>
      </c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R115" s="209" t="s">
        <v>149</v>
      </c>
      <c r="AT115" s="209" t="s">
        <v>177</v>
      </c>
      <c r="AU115" s="209" t="s">
        <v>85</v>
      </c>
      <c r="AY115" s="3" t="s">
        <v>175</v>
      </c>
      <c r="BE115" s="210" t="n">
        <f aca="false">IF(N115="základní",J115,0)</f>
        <v>0</v>
      </c>
      <c r="BF115" s="210" t="n">
        <f aca="false">IF(N115="snížená",J115,0)</f>
        <v>0</v>
      </c>
      <c r="BG115" s="210" t="n">
        <f aca="false">IF(N115="zákl. přenesená",J115,0)</f>
        <v>0</v>
      </c>
      <c r="BH115" s="210" t="n">
        <f aca="false">IF(N115="sníž. přenesená",J115,0)</f>
        <v>0</v>
      </c>
      <c r="BI115" s="210" t="n">
        <f aca="false">IF(N115="nulová",J115,0)</f>
        <v>0</v>
      </c>
      <c r="BJ115" s="3" t="s">
        <v>83</v>
      </c>
      <c r="BK115" s="210" t="n">
        <f aca="false">ROUND(I115*H115,2)</f>
        <v>0</v>
      </c>
      <c r="BL115" s="3" t="s">
        <v>149</v>
      </c>
      <c r="BM115" s="209" t="s">
        <v>532</v>
      </c>
    </row>
    <row r="116" s="31" customFormat="true" ht="12.8" hidden="false" customHeight="false" outlineLevel="0" collapsed="false">
      <c r="A116" s="24"/>
      <c r="B116" s="25"/>
      <c r="C116" s="26"/>
      <c r="D116" s="211" t="s">
        <v>182</v>
      </c>
      <c r="E116" s="26"/>
      <c r="F116" s="212" t="s">
        <v>215</v>
      </c>
      <c r="G116" s="26"/>
      <c r="H116" s="26"/>
      <c r="I116" s="213"/>
      <c r="J116" s="26"/>
      <c r="K116" s="26"/>
      <c r="L116" s="30"/>
      <c r="M116" s="214"/>
      <c r="N116" s="215"/>
      <c r="O116" s="67"/>
      <c r="P116" s="67"/>
      <c r="Q116" s="67"/>
      <c r="R116" s="67"/>
      <c r="S116" s="67"/>
      <c r="T116" s="68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T116" s="3" t="s">
        <v>182</v>
      </c>
      <c r="AU116" s="3" t="s">
        <v>85</v>
      </c>
    </row>
    <row r="117" s="31" customFormat="true" ht="12.8" hidden="false" customHeight="false" outlineLevel="0" collapsed="false">
      <c r="A117" s="24"/>
      <c r="B117" s="25"/>
      <c r="C117" s="26"/>
      <c r="D117" s="216" t="s">
        <v>184</v>
      </c>
      <c r="E117" s="26"/>
      <c r="F117" s="217" t="s">
        <v>216</v>
      </c>
      <c r="G117" s="26"/>
      <c r="H117" s="26"/>
      <c r="I117" s="213"/>
      <c r="J117" s="26"/>
      <c r="K117" s="26"/>
      <c r="L117" s="30"/>
      <c r="M117" s="214"/>
      <c r="N117" s="215"/>
      <c r="O117" s="67"/>
      <c r="P117" s="67"/>
      <c r="Q117" s="67"/>
      <c r="R117" s="67"/>
      <c r="S117" s="67"/>
      <c r="T117" s="68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T117" s="3" t="s">
        <v>184</v>
      </c>
      <c r="AU117" s="3" t="s">
        <v>85</v>
      </c>
    </row>
    <row r="118" s="218" customFormat="true" ht="12.8" hidden="false" customHeight="false" outlineLevel="0" collapsed="false">
      <c r="B118" s="219"/>
      <c r="C118" s="220"/>
      <c r="D118" s="211" t="s">
        <v>186</v>
      </c>
      <c r="E118" s="221"/>
      <c r="F118" s="222" t="s">
        <v>143</v>
      </c>
      <c r="G118" s="220"/>
      <c r="H118" s="223" t="n">
        <v>9</v>
      </c>
      <c r="I118" s="224"/>
      <c r="J118" s="220"/>
      <c r="K118" s="220"/>
      <c r="L118" s="225"/>
      <c r="M118" s="226"/>
      <c r="N118" s="227"/>
      <c r="O118" s="227"/>
      <c r="P118" s="227"/>
      <c r="Q118" s="227"/>
      <c r="R118" s="227"/>
      <c r="S118" s="227"/>
      <c r="T118" s="228"/>
      <c r="AT118" s="229" t="s">
        <v>186</v>
      </c>
      <c r="AU118" s="229" t="s">
        <v>85</v>
      </c>
      <c r="AV118" s="218" t="s">
        <v>85</v>
      </c>
      <c r="AW118" s="218" t="s">
        <v>36</v>
      </c>
      <c r="AX118" s="218" t="s">
        <v>75</v>
      </c>
      <c r="AY118" s="229" t="s">
        <v>175</v>
      </c>
    </row>
    <row r="119" s="218" customFormat="true" ht="12.8" hidden="false" customHeight="false" outlineLevel="0" collapsed="false">
      <c r="B119" s="219"/>
      <c r="C119" s="220"/>
      <c r="D119" s="211" t="s">
        <v>186</v>
      </c>
      <c r="E119" s="221"/>
      <c r="F119" s="222" t="s">
        <v>505</v>
      </c>
      <c r="G119" s="220"/>
      <c r="H119" s="223" t="n">
        <v>9</v>
      </c>
      <c r="I119" s="224"/>
      <c r="J119" s="220"/>
      <c r="K119" s="220"/>
      <c r="L119" s="225"/>
      <c r="M119" s="226"/>
      <c r="N119" s="227"/>
      <c r="O119" s="227"/>
      <c r="P119" s="227"/>
      <c r="Q119" s="227"/>
      <c r="R119" s="227"/>
      <c r="S119" s="227"/>
      <c r="T119" s="228"/>
      <c r="AT119" s="229" t="s">
        <v>186</v>
      </c>
      <c r="AU119" s="229" t="s">
        <v>85</v>
      </c>
      <c r="AV119" s="218" t="s">
        <v>85</v>
      </c>
      <c r="AW119" s="218" t="s">
        <v>36</v>
      </c>
      <c r="AX119" s="218" t="s">
        <v>75</v>
      </c>
      <c r="AY119" s="229" t="s">
        <v>175</v>
      </c>
    </row>
    <row r="120" s="230" customFormat="true" ht="12.8" hidden="false" customHeight="false" outlineLevel="0" collapsed="false">
      <c r="B120" s="231"/>
      <c r="C120" s="232"/>
      <c r="D120" s="211" t="s">
        <v>186</v>
      </c>
      <c r="E120" s="233"/>
      <c r="F120" s="234" t="s">
        <v>210</v>
      </c>
      <c r="G120" s="232"/>
      <c r="H120" s="235" t="n">
        <v>18</v>
      </c>
      <c r="I120" s="236"/>
      <c r="J120" s="232"/>
      <c r="K120" s="232"/>
      <c r="L120" s="237"/>
      <c r="M120" s="238"/>
      <c r="N120" s="239"/>
      <c r="O120" s="239"/>
      <c r="P120" s="239"/>
      <c r="Q120" s="239"/>
      <c r="R120" s="239"/>
      <c r="S120" s="239"/>
      <c r="T120" s="240"/>
      <c r="AT120" s="241" t="s">
        <v>186</v>
      </c>
      <c r="AU120" s="241" t="s">
        <v>85</v>
      </c>
      <c r="AV120" s="230" t="s">
        <v>149</v>
      </c>
      <c r="AW120" s="230" t="s">
        <v>36</v>
      </c>
      <c r="AX120" s="230" t="s">
        <v>83</v>
      </c>
      <c r="AY120" s="241" t="s">
        <v>175</v>
      </c>
    </row>
    <row r="121" s="31" customFormat="true" ht="16.5" hidden="false" customHeight="true" outlineLevel="0" collapsed="false">
      <c r="A121" s="24"/>
      <c r="B121" s="25"/>
      <c r="C121" s="198" t="s">
        <v>139</v>
      </c>
      <c r="D121" s="198" t="s">
        <v>177</v>
      </c>
      <c r="E121" s="199" t="s">
        <v>533</v>
      </c>
      <c r="F121" s="200" t="s">
        <v>534</v>
      </c>
      <c r="G121" s="201" t="s">
        <v>138</v>
      </c>
      <c r="H121" s="202" t="n">
        <v>3</v>
      </c>
      <c r="I121" s="203"/>
      <c r="J121" s="204" t="n">
        <f aca="false">ROUND(I121*H121,2)</f>
        <v>0</v>
      </c>
      <c r="K121" s="200" t="s">
        <v>180</v>
      </c>
      <c r="L121" s="30"/>
      <c r="M121" s="205"/>
      <c r="N121" s="206" t="s">
        <v>46</v>
      </c>
      <c r="O121" s="67"/>
      <c r="P121" s="207" t="n">
        <f aca="false">O121*H121</f>
        <v>0</v>
      </c>
      <c r="Q121" s="207" t="n">
        <v>0</v>
      </c>
      <c r="R121" s="207" t="n">
        <f aca="false">Q121*H121</f>
        <v>0</v>
      </c>
      <c r="S121" s="207" t="n">
        <v>0</v>
      </c>
      <c r="T121" s="208" t="n">
        <f aca="false">S121*H121</f>
        <v>0</v>
      </c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R121" s="209" t="s">
        <v>149</v>
      </c>
      <c r="AT121" s="209" t="s">
        <v>177</v>
      </c>
      <c r="AU121" s="209" t="s">
        <v>85</v>
      </c>
      <c r="AY121" s="3" t="s">
        <v>175</v>
      </c>
      <c r="BE121" s="210" t="n">
        <f aca="false">IF(N121="základní",J121,0)</f>
        <v>0</v>
      </c>
      <c r="BF121" s="210" t="n">
        <f aca="false">IF(N121="snížená",J121,0)</f>
        <v>0</v>
      </c>
      <c r="BG121" s="210" t="n">
        <f aca="false">IF(N121="zákl. přenesená",J121,0)</f>
        <v>0</v>
      </c>
      <c r="BH121" s="210" t="n">
        <f aca="false">IF(N121="sníž. přenesená",J121,0)</f>
        <v>0</v>
      </c>
      <c r="BI121" s="210" t="n">
        <f aca="false">IF(N121="nulová",J121,0)</f>
        <v>0</v>
      </c>
      <c r="BJ121" s="3" t="s">
        <v>83</v>
      </c>
      <c r="BK121" s="210" t="n">
        <f aca="false">ROUND(I121*H121,2)</f>
        <v>0</v>
      </c>
      <c r="BL121" s="3" t="s">
        <v>149</v>
      </c>
      <c r="BM121" s="209" t="s">
        <v>535</v>
      </c>
    </row>
    <row r="122" s="31" customFormat="true" ht="12.8" hidden="false" customHeight="false" outlineLevel="0" collapsed="false">
      <c r="A122" s="24"/>
      <c r="B122" s="25"/>
      <c r="C122" s="26"/>
      <c r="D122" s="211" t="s">
        <v>182</v>
      </c>
      <c r="E122" s="26"/>
      <c r="F122" s="212" t="s">
        <v>536</v>
      </c>
      <c r="G122" s="26"/>
      <c r="H122" s="26"/>
      <c r="I122" s="213"/>
      <c r="J122" s="26"/>
      <c r="K122" s="26"/>
      <c r="L122" s="30"/>
      <c r="M122" s="214"/>
      <c r="N122" s="215"/>
      <c r="O122" s="67"/>
      <c r="P122" s="67"/>
      <c r="Q122" s="67"/>
      <c r="R122" s="67"/>
      <c r="S122" s="67"/>
      <c r="T122" s="68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T122" s="3" t="s">
        <v>182</v>
      </c>
      <c r="AU122" s="3" t="s">
        <v>85</v>
      </c>
    </row>
    <row r="123" s="31" customFormat="true" ht="12.8" hidden="false" customHeight="false" outlineLevel="0" collapsed="false">
      <c r="A123" s="24"/>
      <c r="B123" s="25"/>
      <c r="C123" s="26"/>
      <c r="D123" s="216" t="s">
        <v>184</v>
      </c>
      <c r="E123" s="26"/>
      <c r="F123" s="217" t="s">
        <v>537</v>
      </c>
      <c r="G123" s="26"/>
      <c r="H123" s="26"/>
      <c r="I123" s="213"/>
      <c r="J123" s="26"/>
      <c r="K123" s="26"/>
      <c r="L123" s="30"/>
      <c r="M123" s="214"/>
      <c r="N123" s="215"/>
      <c r="O123" s="67"/>
      <c r="P123" s="67"/>
      <c r="Q123" s="67"/>
      <c r="R123" s="67"/>
      <c r="S123" s="67"/>
      <c r="T123" s="68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T123" s="3" t="s">
        <v>184</v>
      </c>
      <c r="AU123" s="3" t="s">
        <v>85</v>
      </c>
    </row>
    <row r="124" s="218" customFormat="true" ht="12.8" hidden="false" customHeight="false" outlineLevel="0" collapsed="false">
      <c r="B124" s="219"/>
      <c r="C124" s="220"/>
      <c r="D124" s="211" t="s">
        <v>186</v>
      </c>
      <c r="E124" s="221"/>
      <c r="F124" s="222" t="s">
        <v>507</v>
      </c>
      <c r="G124" s="220"/>
      <c r="H124" s="223" t="n">
        <v>3</v>
      </c>
      <c r="I124" s="224"/>
      <c r="J124" s="220"/>
      <c r="K124" s="220"/>
      <c r="L124" s="225"/>
      <c r="M124" s="226"/>
      <c r="N124" s="227"/>
      <c r="O124" s="227"/>
      <c r="P124" s="227"/>
      <c r="Q124" s="227"/>
      <c r="R124" s="227"/>
      <c r="S124" s="227"/>
      <c r="T124" s="228"/>
      <c r="AT124" s="229" t="s">
        <v>186</v>
      </c>
      <c r="AU124" s="229" t="s">
        <v>85</v>
      </c>
      <c r="AV124" s="218" t="s">
        <v>85</v>
      </c>
      <c r="AW124" s="218" t="s">
        <v>36</v>
      </c>
      <c r="AX124" s="218" t="s">
        <v>83</v>
      </c>
      <c r="AY124" s="229" t="s">
        <v>175</v>
      </c>
    </row>
    <row r="125" s="31" customFormat="true" ht="16.5" hidden="false" customHeight="true" outlineLevel="0" collapsed="false">
      <c r="A125" s="24"/>
      <c r="B125" s="25"/>
      <c r="C125" s="198" t="s">
        <v>235</v>
      </c>
      <c r="D125" s="198" t="s">
        <v>177</v>
      </c>
      <c r="E125" s="199" t="s">
        <v>218</v>
      </c>
      <c r="F125" s="200" t="s">
        <v>219</v>
      </c>
      <c r="G125" s="201" t="s">
        <v>129</v>
      </c>
      <c r="H125" s="202" t="n">
        <v>144</v>
      </c>
      <c r="I125" s="203"/>
      <c r="J125" s="204" t="n">
        <f aca="false">ROUND(I125*H125,2)</f>
        <v>0</v>
      </c>
      <c r="K125" s="200" t="s">
        <v>180</v>
      </c>
      <c r="L125" s="30"/>
      <c r="M125" s="205"/>
      <c r="N125" s="206" t="s">
        <v>46</v>
      </c>
      <c r="O125" s="67"/>
      <c r="P125" s="207" t="n">
        <f aca="false">O125*H125</f>
        <v>0</v>
      </c>
      <c r="Q125" s="207" t="n">
        <v>0</v>
      </c>
      <c r="R125" s="207" t="n">
        <f aca="false">Q125*H125</f>
        <v>0</v>
      </c>
      <c r="S125" s="207" t="n">
        <v>0</v>
      </c>
      <c r="T125" s="208" t="n">
        <f aca="false">S125*H125</f>
        <v>0</v>
      </c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R125" s="209" t="s">
        <v>149</v>
      </c>
      <c r="AT125" s="209" t="s">
        <v>177</v>
      </c>
      <c r="AU125" s="209" t="s">
        <v>85</v>
      </c>
      <c r="AY125" s="3" t="s">
        <v>175</v>
      </c>
      <c r="BE125" s="210" t="n">
        <f aca="false">IF(N125="základní",J125,0)</f>
        <v>0</v>
      </c>
      <c r="BF125" s="210" t="n">
        <f aca="false">IF(N125="snížená",J125,0)</f>
        <v>0</v>
      </c>
      <c r="BG125" s="210" t="n">
        <f aca="false">IF(N125="zákl. přenesená",J125,0)</f>
        <v>0</v>
      </c>
      <c r="BH125" s="210" t="n">
        <f aca="false">IF(N125="sníž. přenesená",J125,0)</f>
        <v>0</v>
      </c>
      <c r="BI125" s="210" t="n">
        <f aca="false">IF(N125="nulová",J125,0)</f>
        <v>0</v>
      </c>
      <c r="BJ125" s="3" t="s">
        <v>83</v>
      </c>
      <c r="BK125" s="210" t="n">
        <f aca="false">ROUND(I125*H125,2)</f>
        <v>0</v>
      </c>
      <c r="BL125" s="3" t="s">
        <v>149</v>
      </c>
      <c r="BM125" s="209" t="s">
        <v>538</v>
      </c>
    </row>
    <row r="126" s="31" customFormat="true" ht="12.8" hidden="false" customHeight="false" outlineLevel="0" collapsed="false">
      <c r="A126" s="24"/>
      <c r="B126" s="25"/>
      <c r="C126" s="26"/>
      <c r="D126" s="211" t="s">
        <v>182</v>
      </c>
      <c r="E126" s="26"/>
      <c r="F126" s="212" t="s">
        <v>221</v>
      </c>
      <c r="G126" s="26"/>
      <c r="H126" s="26"/>
      <c r="I126" s="213"/>
      <c r="J126" s="26"/>
      <c r="K126" s="26"/>
      <c r="L126" s="30"/>
      <c r="M126" s="214"/>
      <c r="N126" s="215"/>
      <c r="O126" s="67"/>
      <c r="P126" s="67"/>
      <c r="Q126" s="67"/>
      <c r="R126" s="67"/>
      <c r="S126" s="67"/>
      <c r="T126" s="68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T126" s="3" t="s">
        <v>182</v>
      </c>
      <c r="AU126" s="3" t="s">
        <v>85</v>
      </c>
    </row>
    <row r="127" s="31" customFormat="true" ht="12.8" hidden="false" customHeight="false" outlineLevel="0" collapsed="false">
      <c r="A127" s="24"/>
      <c r="B127" s="25"/>
      <c r="C127" s="26"/>
      <c r="D127" s="216" t="s">
        <v>184</v>
      </c>
      <c r="E127" s="26"/>
      <c r="F127" s="217" t="s">
        <v>222</v>
      </c>
      <c r="G127" s="26"/>
      <c r="H127" s="26"/>
      <c r="I127" s="213"/>
      <c r="J127" s="26"/>
      <c r="K127" s="26"/>
      <c r="L127" s="30"/>
      <c r="M127" s="214"/>
      <c r="N127" s="215"/>
      <c r="O127" s="67"/>
      <c r="P127" s="67"/>
      <c r="Q127" s="67"/>
      <c r="R127" s="67"/>
      <c r="S127" s="67"/>
      <c r="T127" s="68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T127" s="3" t="s">
        <v>184</v>
      </c>
      <c r="AU127" s="3" t="s">
        <v>85</v>
      </c>
    </row>
    <row r="128" s="218" customFormat="true" ht="12.8" hidden="false" customHeight="false" outlineLevel="0" collapsed="false">
      <c r="B128" s="219"/>
      <c r="C128" s="220"/>
      <c r="D128" s="211" t="s">
        <v>186</v>
      </c>
      <c r="E128" s="221"/>
      <c r="F128" s="222" t="s">
        <v>132</v>
      </c>
      <c r="G128" s="220"/>
      <c r="H128" s="223" t="n">
        <v>144</v>
      </c>
      <c r="I128" s="224"/>
      <c r="J128" s="220"/>
      <c r="K128" s="220"/>
      <c r="L128" s="225"/>
      <c r="M128" s="226"/>
      <c r="N128" s="227"/>
      <c r="O128" s="227"/>
      <c r="P128" s="227"/>
      <c r="Q128" s="227"/>
      <c r="R128" s="227"/>
      <c r="S128" s="227"/>
      <c r="T128" s="228"/>
      <c r="AT128" s="229" t="s">
        <v>186</v>
      </c>
      <c r="AU128" s="229" t="s">
        <v>85</v>
      </c>
      <c r="AV128" s="218" t="s">
        <v>85</v>
      </c>
      <c r="AW128" s="218" t="s">
        <v>36</v>
      </c>
      <c r="AX128" s="218" t="s">
        <v>83</v>
      </c>
      <c r="AY128" s="229" t="s">
        <v>175</v>
      </c>
    </row>
    <row r="129" s="31" customFormat="true" ht="16.5" hidden="false" customHeight="true" outlineLevel="0" collapsed="false">
      <c r="A129" s="24"/>
      <c r="B129" s="25"/>
      <c r="C129" s="198" t="s">
        <v>142</v>
      </c>
      <c r="D129" s="198" t="s">
        <v>177</v>
      </c>
      <c r="E129" s="199" t="s">
        <v>224</v>
      </c>
      <c r="F129" s="200" t="s">
        <v>225</v>
      </c>
      <c r="G129" s="201" t="s">
        <v>138</v>
      </c>
      <c r="H129" s="202" t="n">
        <v>17</v>
      </c>
      <c r="I129" s="203"/>
      <c r="J129" s="204" t="n">
        <f aca="false">ROUND(I129*H129,2)</f>
        <v>0</v>
      </c>
      <c r="K129" s="200" t="s">
        <v>180</v>
      </c>
      <c r="L129" s="30"/>
      <c r="M129" s="205"/>
      <c r="N129" s="206" t="s">
        <v>46</v>
      </c>
      <c r="O129" s="67"/>
      <c r="P129" s="207" t="n">
        <f aca="false">O129*H129</f>
        <v>0</v>
      </c>
      <c r="Q129" s="207" t="n">
        <v>0</v>
      </c>
      <c r="R129" s="207" t="n">
        <f aca="false">Q129*H129</f>
        <v>0</v>
      </c>
      <c r="S129" s="207" t="n">
        <v>0</v>
      </c>
      <c r="T129" s="208" t="n">
        <f aca="false">S129*H129</f>
        <v>0</v>
      </c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R129" s="209" t="s">
        <v>149</v>
      </c>
      <c r="AT129" s="209" t="s">
        <v>177</v>
      </c>
      <c r="AU129" s="209" t="s">
        <v>85</v>
      </c>
      <c r="AY129" s="3" t="s">
        <v>175</v>
      </c>
      <c r="BE129" s="210" t="n">
        <f aca="false">IF(N129="základní",J129,0)</f>
        <v>0</v>
      </c>
      <c r="BF129" s="210" t="n">
        <f aca="false">IF(N129="snížená",J129,0)</f>
        <v>0</v>
      </c>
      <c r="BG129" s="210" t="n">
        <f aca="false">IF(N129="zákl. přenesená",J129,0)</f>
        <v>0</v>
      </c>
      <c r="BH129" s="210" t="n">
        <f aca="false">IF(N129="sníž. přenesená",J129,0)</f>
        <v>0</v>
      </c>
      <c r="BI129" s="210" t="n">
        <f aca="false">IF(N129="nulová",J129,0)</f>
        <v>0</v>
      </c>
      <c r="BJ129" s="3" t="s">
        <v>83</v>
      </c>
      <c r="BK129" s="210" t="n">
        <f aca="false">ROUND(I129*H129,2)</f>
        <v>0</v>
      </c>
      <c r="BL129" s="3" t="s">
        <v>149</v>
      </c>
      <c r="BM129" s="209" t="s">
        <v>539</v>
      </c>
    </row>
    <row r="130" s="31" customFormat="true" ht="12.8" hidden="false" customHeight="false" outlineLevel="0" collapsed="false">
      <c r="A130" s="24"/>
      <c r="B130" s="25"/>
      <c r="C130" s="26"/>
      <c r="D130" s="211" t="s">
        <v>182</v>
      </c>
      <c r="E130" s="26"/>
      <c r="F130" s="212" t="s">
        <v>227</v>
      </c>
      <c r="G130" s="26"/>
      <c r="H130" s="26"/>
      <c r="I130" s="213"/>
      <c r="J130" s="26"/>
      <c r="K130" s="26"/>
      <c r="L130" s="30"/>
      <c r="M130" s="214"/>
      <c r="N130" s="215"/>
      <c r="O130" s="67"/>
      <c r="P130" s="67"/>
      <c r="Q130" s="67"/>
      <c r="R130" s="67"/>
      <c r="S130" s="67"/>
      <c r="T130" s="68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T130" s="3" t="s">
        <v>182</v>
      </c>
      <c r="AU130" s="3" t="s">
        <v>85</v>
      </c>
    </row>
    <row r="131" s="31" customFormat="true" ht="12.8" hidden="false" customHeight="false" outlineLevel="0" collapsed="false">
      <c r="A131" s="24"/>
      <c r="B131" s="25"/>
      <c r="C131" s="26"/>
      <c r="D131" s="216" t="s">
        <v>184</v>
      </c>
      <c r="E131" s="26"/>
      <c r="F131" s="217" t="s">
        <v>228</v>
      </c>
      <c r="G131" s="26"/>
      <c r="H131" s="26"/>
      <c r="I131" s="213"/>
      <c r="J131" s="26"/>
      <c r="K131" s="26"/>
      <c r="L131" s="30"/>
      <c r="M131" s="214"/>
      <c r="N131" s="215"/>
      <c r="O131" s="67"/>
      <c r="P131" s="67"/>
      <c r="Q131" s="67"/>
      <c r="R131" s="67"/>
      <c r="S131" s="67"/>
      <c r="T131" s="68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T131" s="3" t="s">
        <v>184</v>
      </c>
      <c r="AU131" s="3" t="s">
        <v>85</v>
      </c>
    </row>
    <row r="132" s="218" customFormat="true" ht="12.8" hidden="false" customHeight="false" outlineLevel="0" collapsed="false">
      <c r="B132" s="219"/>
      <c r="C132" s="220"/>
      <c r="D132" s="211" t="s">
        <v>186</v>
      </c>
      <c r="E132" s="221" t="s">
        <v>145</v>
      </c>
      <c r="F132" s="222" t="s">
        <v>540</v>
      </c>
      <c r="G132" s="220"/>
      <c r="H132" s="223" t="n">
        <v>17</v>
      </c>
      <c r="I132" s="224"/>
      <c r="J132" s="220"/>
      <c r="K132" s="220"/>
      <c r="L132" s="225"/>
      <c r="M132" s="226"/>
      <c r="N132" s="227"/>
      <c r="O132" s="227"/>
      <c r="P132" s="227"/>
      <c r="Q132" s="227"/>
      <c r="R132" s="227"/>
      <c r="S132" s="227"/>
      <c r="T132" s="228"/>
      <c r="AT132" s="229" t="s">
        <v>186</v>
      </c>
      <c r="AU132" s="229" t="s">
        <v>85</v>
      </c>
      <c r="AV132" s="218" t="s">
        <v>85</v>
      </c>
      <c r="AW132" s="218" t="s">
        <v>36</v>
      </c>
      <c r="AX132" s="218" t="s">
        <v>83</v>
      </c>
      <c r="AY132" s="229" t="s">
        <v>175</v>
      </c>
    </row>
    <row r="133" s="31" customFormat="true" ht="16.5" hidden="false" customHeight="true" outlineLevel="0" collapsed="false">
      <c r="A133" s="24"/>
      <c r="B133" s="25"/>
      <c r="C133" s="198" t="s">
        <v>8</v>
      </c>
      <c r="D133" s="198" t="s">
        <v>177</v>
      </c>
      <c r="E133" s="199" t="s">
        <v>229</v>
      </c>
      <c r="F133" s="200" t="s">
        <v>230</v>
      </c>
      <c r="G133" s="201" t="s">
        <v>138</v>
      </c>
      <c r="H133" s="202" t="n">
        <v>2</v>
      </c>
      <c r="I133" s="203"/>
      <c r="J133" s="204" t="n">
        <f aca="false">ROUND(I133*H133,2)</f>
        <v>0</v>
      </c>
      <c r="K133" s="200" t="s">
        <v>180</v>
      </c>
      <c r="L133" s="30"/>
      <c r="M133" s="205"/>
      <c r="N133" s="206" t="s">
        <v>46</v>
      </c>
      <c r="O133" s="67"/>
      <c r="P133" s="207" t="n">
        <f aca="false">O133*H133</f>
        <v>0</v>
      </c>
      <c r="Q133" s="207" t="n">
        <v>0</v>
      </c>
      <c r="R133" s="207" t="n">
        <f aca="false">Q133*H133</f>
        <v>0</v>
      </c>
      <c r="S133" s="207" t="n">
        <v>0</v>
      </c>
      <c r="T133" s="208" t="n">
        <f aca="false">S133*H133</f>
        <v>0</v>
      </c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R133" s="209" t="s">
        <v>149</v>
      </c>
      <c r="AT133" s="209" t="s">
        <v>177</v>
      </c>
      <c r="AU133" s="209" t="s">
        <v>85</v>
      </c>
      <c r="AY133" s="3" t="s">
        <v>175</v>
      </c>
      <c r="BE133" s="210" t="n">
        <f aca="false">IF(N133="základní",J133,0)</f>
        <v>0</v>
      </c>
      <c r="BF133" s="210" t="n">
        <f aca="false">IF(N133="snížená",J133,0)</f>
        <v>0</v>
      </c>
      <c r="BG133" s="210" t="n">
        <f aca="false">IF(N133="zákl. přenesená",J133,0)</f>
        <v>0</v>
      </c>
      <c r="BH133" s="210" t="n">
        <f aca="false">IF(N133="sníž. přenesená",J133,0)</f>
        <v>0</v>
      </c>
      <c r="BI133" s="210" t="n">
        <f aca="false">IF(N133="nulová",J133,0)</f>
        <v>0</v>
      </c>
      <c r="BJ133" s="3" t="s">
        <v>83</v>
      </c>
      <c r="BK133" s="210" t="n">
        <f aca="false">ROUND(I133*H133,2)</f>
        <v>0</v>
      </c>
      <c r="BL133" s="3" t="s">
        <v>149</v>
      </c>
      <c r="BM133" s="209" t="s">
        <v>541</v>
      </c>
    </row>
    <row r="134" s="31" customFormat="true" ht="12.8" hidden="false" customHeight="false" outlineLevel="0" collapsed="false">
      <c r="A134" s="24"/>
      <c r="B134" s="25"/>
      <c r="C134" s="26"/>
      <c r="D134" s="211" t="s">
        <v>182</v>
      </c>
      <c r="E134" s="26"/>
      <c r="F134" s="212" t="s">
        <v>232</v>
      </c>
      <c r="G134" s="26"/>
      <c r="H134" s="26"/>
      <c r="I134" s="213"/>
      <c r="J134" s="26"/>
      <c r="K134" s="26"/>
      <c r="L134" s="30"/>
      <c r="M134" s="214"/>
      <c r="N134" s="215"/>
      <c r="O134" s="67"/>
      <c r="P134" s="67"/>
      <c r="Q134" s="67"/>
      <c r="R134" s="67"/>
      <c r="S134" s="67"/>
      <c r="T134" s="68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T134" s="3" t="s">
        <v>182</v>
      </c>
      <c r="AU134" s="3" t="s">
        <v>85</v>
      </c>
    </row>
    <row r="135" s="31" customFormat="true" ht="12.8" hidden="false" customHeight="false" outlineLevel="0" collapsed="false">
      <c r="A135" s="24"/>
      <c r="B135" s="25"/>
      <c r="C135" s="26"/>
      <c r="D135" s="216" t="s">
        <v>184</v>
      </c>
      <c r="E135" s="26"/>
      <c r="F135" s="217" t="s">
        <v>233</v>
      </c>
      <c r="G135" s="26"/>
      <c r="H135" s="26"/>
      <c r="I135" s="213"/>
      <c r="J135" s="26"/>
      <c r="K135" s="26"/>
      <c r="L135" s="30"/>
      <c r="M135" s="214"/>
      <c r="N135" s="215"/>
      <c r="O135" s="67"/>
      <c r="P135" s="67"/>
      <c r="Q135" s="67"/>
      <c r="R135" s="67"/>
      <c r="S135" s="67"/>
      <c r="T135" s="68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T135" s="3" t="s">
        <v>184</v>
      </c>
      <c r="AU135" s="3" t="s">
        <v>85</v>
      </c>
    </row>
    <row r="136" s="218" customFormat="true" ht="12.8" hidden="false" customHeight="false" outlineLevel="0" collapsed="false">
      <c r="B136" s="219"/>
      <c r="C136" s="220"/>
      <c r="D136" s="211" t="s">
        <v>186</v>
      </c>
      <c r="E136" s="221" t="s">
        <v>147</v>
      </c>
      <c r="F136" s="222" t="s">
        <v>542</v>
      </c>
      <c r="G136" s="220"/>
      <c r="H136" s="223" t="n">
        <v>2</v>
      </c>
      <c r="I136" s="224"/>
      <c r="J136" s="220"/>
      <c r="K136" s="220"/>
      <c r="L136" s="225"/>
      <c r="M136" s="226"/>
      <c r="N136" s="227"/>
      <c r="O136" s="227"/>
      <c r="P136" s="227"/>
      <c r="Q136" s="227"/>
      <c r="R136" s="227"/>
      <c r="S136" s="227"/>
      <c r="T136" s="228"/>
      <c r="AT136" s="229" t="s">
        <v>186</v>
      </c>
      <c r="AU136" s="229" t="s">
        <v>85</v>
      </c>
      <c r="AV136" s="218" t="s">
        <v>85</v>
      </c>
      <c r="AW136" s="218" t="s">
        <v>36</v>
      </c>
      <c r="AX136" s="218" t="s">
        <v>83</v>
      </c>
      <c r="AY136" s="229" t="s">
        <v>175</v>
      </c>
    </row>
    <row r="137" s="31" customFormat="true" ht="16.5" hidden="false" customHeight="true" outlineLevel="0" collapsed="false">
      <c r="A137" s="24"/>
      <c r="B137" s="25"/>
      <c r="C137" s="198" t="s">
        <v>259</v>
      </c>
      <c r="D137" s="198" t="s">
        <v>177</v>
      </c>
      <c r="E137" s="199" t="s">
        <v>543</v>
      </c>
      <c r="F137" s="200" t="s">
        <v>544</v>
      </c>
      <c r="G137" s="201" t="s">
        <v>138</v>
      </c>
      <c r="H137" s="202" t="n">
        <v>2</v>
      </c>
      <c r="I137" s="203"/>
      <c r="J137" s="204" t="n">
        <f aca="false">ROUND(I137*H137,2)</f>
        <v>0</v>
      </c>
      <c r="K137" s="200" t="s">
        <v>180</v>
      </c>
      <c r="L137" s="30"/>
      <c r="M137" s="205"/>
      <c r="N137" s="206" t="s">
        <v>46</v>
      </c>
      <c r="O137" s="67"/>
      <c r="P137" s="207" t="n">
        <f aca="false">O137*H137</f>
        <v>0</v>
      </c>
      <c r="Q137" s="207" t="n">
        <v>0</v>
      </c>
      <c r="R137" s="207" t="n">
        <f aca="false">Q137*H137</f>
        <v>0</v>
      </c>
      <c r="S137" s="207" t="n">
        <v>0</v>
      </c>
      <c r="T137" s="208" t="n">
        <f aca="false">S137*H137</f>
        <v>0</v>
      </c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R137" s="209" t="s">
        <v>149</v>
      </c>
      <c r="AT137" s="209" t="s">
        <v>177</v>
      </c>
      <c r="AU137" s="209" t="s">
        <v>85</v>
      </c>
      <c r="AY137" s="3" t="s">
        <v>175</v>
      </c>
      <c r="BE137" s="210" t="n">
        <f aca="false">IF(N137="základní",J137,0)</f>
        <v>0</v>
      </c>
      <c r="BF137" s="210" t="n">
        <f aca="false">IF(N137="snížená",J137,0)</f>
        <v>0</v>
      </c>
      <c r="BG137" s="210" t="n">
        <f aca="false">IF(N137="zákl. přenesená",J137,0)</f>
        <v>0</v>
      </c>
      <c r="BH137" s="210" t="n">
        <f aca="false">IF(N137="sníž. přenesená",J137,0)</f>
        <v>0</v>
      </c>
      <c r="BI137" s="210" t="n">
        <f aca="false">IF(N137="nulová",J137,0)</f>
        <v>0</v>
      </c>
      <c r="BJ137" s="3" t="s">
        <v>83</v>
      </c>
      <c r="BK137" s="210" t="n">
        <f aca="false">ROUND(I137*H137,2)</f>
        <v>0</v>
      </c>
      <c r="BL137" s="3" t="s">
        <v>149</v>
      </c>
      <c r="BM137" s="209" t="s">
        <v>545</v>
      </c>
    </row>
    <row r="138" s="31" customFormat="true" ht="12.8" hidden="false" customHeight="false" outlineLevel="0" collapsed="false">
      <c r="A138" s="24"/>
      <c r="B138" s="25"/>
      <c r="C138" s="26"/>
      <c r="D138" s="211" t="s">
        <v>182</v>
      </c>
      <c r="E138" s="26"/>
      <c r="F138" s="212" t="s">
        <v>546</v>
      </c>
      <c r="G138" s="26"/>
      <c r="H138" s="26"/>
      <c r="I138" s="213"/>
      <c r="J138" s="26"/>
      <c r="K138" s="26"/>
      <c r="L138" s="30"/>
      <c r="M138" s="214"/>
      <c r="N138" s="215"/>
      <c r="O138" s="67"/>
      <c r="P138" s="67"/>
      <c r="Q138" s="67"/>
      <c r="R138" s="67"/>
      <c r="S138" s="67"/>
      <c r="T138" s="68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T138" s="3" t="s">
        <v>182</v>
      </c>
      <c r="AU138" s="3" t="s">
        <v>85</v>
      </c>
    </row>
    <row r="139" s="31" customFormat="true" ht="12.8" hidden="false" customHeight="false" outlineLevel="0" collapsed="false">
      <c r="A139" s="24"/>
      <c r="B139" s="25"/>
      <c r="C139" s="26"/>
      <c r="D139" s="216" t="s">
        <v>184</v>
      </c>
      <c r="E139" s="26"/>
      <c r="F139" s="217" t="s">
        <v>547</v>
      </c>
      <c r="G139" s="26"/>
      <c r="H139" s="26"/>
      <c r="I139" s="213"/>
      <c r="J139" s="26"/>
      <c r="K139" s="26"/>
      <c r="L139" s="30"/>
      <c r="M139" s="214"/>
      <c r="N139" s="215"/>
      <c r="O139" s="67"/>
      <c r="P139" s="67"/>
      <c r="Q139" s="67"/>
      <c r="R139" s="67"/>
      <c r="S139" s="67"/>
      <c r="T139" s="68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T139" s="3" t="s">
        <v>184</v>
      </c>
      <c r="AU139" s="3" t="s">
        <v>85</v>
      </c>
    </row>
    <row r="140" s="218" customFormat="true" ht="12.8" hidden="false" customHeight="false" outlineLevel="0" collapsed="false">
      <c r="B140" s="219"/>
      <c r="C140" s="220"/>
      <c r="D140" s="211" t="s">
        <v>186</v>
      </c>
      <c r="E140" s="221" t="s">
        <v>509</v>
      </c>
      <c r="F140" s="222" t="s">
        <v>85</v>
      </c>
      <c r="G140" s="220"/>
      <c r="H140" s="223" t="n">
        <v>2</v>
      </c>
      <c r="I140" s="224"/>
      <c r="J140" s="220"/>
      <c r="K140" s="220"/>
      <c r="L140" s="225"/>
      <c r="M140" s="226"/>
      <c r="N140" s="227"/>
      <c r="O140" s="227"/>
      <c r="P140" s="227"/>
      <c r="Q140" s="227"/>
      <c r="R140" s="227"/>
      <c r="S140" s="227"/>
      <c r="T140" s="228"/>
      <c r="AT140" s="229" t="s">
        <v>186</v>
      </c>
      <c r="AU140" s="229" t="s">
        <v>85</v>
      </c>
      <c r="AV140" s="218" t="s">
        <v>85</v>
      </c>
      <c r="AW140" s="218" t="s">
        <v>36</v>
      </c>
      <c r="AX140" s="218" t="s">
        <v>83</v>
      </c>
      <c r="AY140" s="229" t="s">
        <v>175</v>
      </c>
    </row>
    <row r="141" s="31" customFormat="true" ht="16.5" hidden="false" customHeight="true" outlineLevel="0" collapsed="false">
      <c r="A141" s="24"/>
      <c r="B141" s="25"/>
      <c r="C141" s="198" t="s">
        <v>273</v>
      </c>
      <c r="D141" s="198" t="s">
        <v>177</v>
      </c>
      <c r="E141" s="199" t="s">
        <v>548</v>
      </c>
      <c r="F141" s="200" t="s">
        <v>549</v>
      </c>
      <c r="G141" s="201" t="s">
        <v>138</v>
      </c>
      <c r="H141" s="202" t="n">
        <v>1</v>
      </c>
      <c r="I141" s="203"/>
      <c r="J141" s="204" t="n">
        <f aca="false">ROUND(I141*H141,2)</f>
        <v>0</v>
      </c>
      <c r="K141" s="200" t="s">
        <v>180</v>
      </c>
      <c r="L141" s="30"/>
      <c r="M141" s="205"/>
      <c r="N141" s="206" t="s">
        <v>46</v>
      </c>
      <c r="O141" s="67"/>
      <c r="P141" s="207" t="n">
        <f aca="false">O141*H141</f>
        <v>0</v>
      </c>
      <c r="Q141" s="207" t="n">
        <v>0</v>
      </c>
      <c r="R141" s="207" t="n">
        <f aca="false">Q141*H141</f>
        <v>0</v>
      </c>
      <c r="S141" s="207" t="n">
        <v>0</v>
      </c>
      <c r="T141" s="208" t="n">
        <f aca="false">S141*H141</f>
        <v>0</v>
      </c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R141" s="209" t="s">
        <v>149</v>
      </c>
      <c r="AT141" s="209" t="s">
        <v>177</v>
      </c>
      <c r="AU141" s="209" t="s">
        <v>85</v>
      </c>
      <c r="AY141" s="3" t="s">
        <v>175</v>
      </c>
      <c r="BE141" s="210" t="n">
        <f aca="false">IF(N141="základní",J141,0)</f>
        <v>0</v>
      </c>
      <c r="BF141" s="210" t="n">
        <f aca="false">IF(N141="snížená",J141,0)</f>
        <v>0</v>
      </c>
      <c r="BG141" s="210" t="n">
        <f aca="false">IF(N141="zákl. přenesená",J141,0)</f>
        <v>0</v>
      </c>
      <c r="BH141" s="210" t="n">
        <f aca="false">IF(N141="sníž. přenesená",J141,0)</f>
        <v>0</v>
      </c>
      <c r="BI141" s="210" t="n">
        <f aca="false">IF(N141="nulová",J141,0)</f>
        <v>0</v>
      </c>
      <c r="BJ141" s="3" t="s">
        <v>83</v>
      </c>
      <c r="BK141" s="210" t="n">
        <f aca="false">ROUND(I141*H141,2)</f>
        <v>0</v>
      </c>
      <c r="BL141" s="3" t="s">
        <v>149</v>
      </c>
      <c r="BM141" s="209" t="s">
        <v>550</v>
      </c>
    </row>
    <row r="142" s="31" customFormat="true" ht="12.8" hidden="false" customHeight="false" outlineLevel="0" collapsed="false">
      <c r="A142" s="24"/>
      <c r="B142" s="25"/>
      <c r="C142" s="26"/>
      <c r="D142" s="211" t="s">
        <v>182</v>
      </c>
      <c r="E142" s="26"/>
      <c r="F142" s="212" t="s">
        <v>551</v>
      </c>
      <c r="G142" s="26"/>
      <c r="H142" s="26"/>
      <c r="I142" s="213"/>
      <c r="J142" s="26"/>
      <c r="K142" s="26"/>
      <c r="L142" s="30"/>
      <c r="M142" s="214"/>
      <c r="N142" s="215"/>
      <c r="O142" s="67"/>
      <c r="P142" s="67"/>
      <c r="Q142" s="67"/>
      <c r="R142" s="67"/>
      <c r="S142" s="67"/>
      <c r="T142" s="68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T142" s="3" t="s">
        <v>182</v>
      </c>
      <c r="AU142" s="3" t="s">
        <v>85</v>
      </c>
    </row>
    <row r="143" s="31" customFormat="true" ht="12.8" hidden="false" customHeight="false" outlineLevel="0" collapsed="false">
      <c r="A143" s="24"/>
      <c r="B143" s="25"/>
      <c r="C143" s="26"/>
      <c r="D143" s="216" t="s">
        <v>184</v>
      </c>
      <c r="E143" s="26"/>
      <c r="F143" s="217" t="s">
        <v>552</v>
      </c>
      <c r="G143" s="26"/>
      <c r="H143" s="26"/>
      <c r="I143" s="213"/>
      <c r="J143" s="26"/>
      <c r="K143" s="26"/>
      <c r="L143" s="30"/>
      <c r="M143" s="214"/>
      <c r="N143" s="215"/>
      <c r="O143" s="67"/>
      <c r="P143" s="67"/>
      <c r="Q143" s="67"/>
      <c r="R143" s="67"/>
      <c r="S143" s="67"/>
      <c r="T143" s="68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T143" s="3" t="s">
        <v>184</v>
      </c>
      <c r="AU143" s="3" t="s">
        <v>85</v>
      </c>
    </row>
    <row r="144" s="218" customFormat="true" ht="12.8" hidden="false" customHeight="false" outlineLevel="0" collapsed="false">
      <c r="B144" s="219"/>
      <c r="C144" s="220"/>
      <c r="D144" s="211" t="s">
        <v>186</v>
      </c>
      <c r="E144" s="221" t="s">
        <v>511</v>
      </c>
      <c r="F144" s="222" t="s">
        <v>83</v>
      </c>
      <c r="G144" s="220"/>
      <c r="H144" s="223" t="n">
        <v>1</v>
      </c>
      <c r="I144" s="224"/>
      <c r="J144" s="220"/>
      <c r="K144" s="220"/>
      <c r="L144" s="225"/>
      <c r="M144" s="226"/>
      <c r="N144" s="227"/>
      <c r="O144" s="227"/>
      <c r="P144" s="227"/>
      <c r="Q144" s="227"/>
      <c r="R144" s="227"/>
      <c r="S144" s="227"/>
      <c r="T144" s="228"/>
      <c r="AT144" s="229" t="s">
        <v>186</v>
      </c>
      <c r="AU144" s="229" t="s">
        <v>85</v>
      </c>
      <c r="AV144" s="218" t="s">
        <v>85</v>
      </c>
      <c r="AW144" s="218" t="s">
        <v>36</v>
      </c>
      <c r="AX144" s="218" t="s">
        <v>83</v>
      </c>
      <c r="AY144" s="229" t="s">
        <v>175</v>
      </c>
    </row>
    <row r="145" s="31" customFormat="true" ht="16.5" hidden="false" customHeight="true" outlineLevel="0" collapsed="false">
      <c r="A145" s="24"/>
      <c r="B145" s="25"/>
      <c r="C145" s="198" t="s">
        <v>280</v>
      </c>
      <c r="D145" s="198" t="s">
        <v>177</v>
      </c>
      <c r="E145" s="199" t="s">
        <v>236</v>
      </c>
      <c r="F145" s="200" t="s">
        <v>237</v>
      </c>
      <c r="G145" s="201" t="s">
        <v>112</v>
      </c>
      <c r="H145" s="202" t="n">
        <v>466.968</v>
      </c>
      <c r="I145" s="203"/>
      <c r="J145" s="204" t="n">
        <f aca="false">ROUND(I145*H145,2)</f>
        <v>0</v>
      </c>
      <c r="K145" s="200" t="s">
        <v>180</v>
      </c>
      <c r="L145" s="30"/>
      <c r="M145" s="205"/>
      <c r="N145" s="206" t="s">
        <v>46</v>
      </c>
      <c r="O145" s="67"/>
      <c r="P145" s="207" t="n">
        <f aca="false">O145*H145</f>
        <v>0</v>
      </c>
      <c r="Q145" s="207" t="n">
        <v>0</v>
      </c>
      <c r="R145" s="207" t="n">
        <f aca="false">Q145*H145</f>
        <v>0</v>
      </c>
      <c r="S145" s="207" t="n">
        <v>1.82</v>
      </c>
      <c r="T145" s="208" t="n">
        <f aca="false">S145*H145</f>
        <v>849.88176</v>
      </c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R145" s="209" t="s">
        <v>149</v>
      </c>
      <c r="AT145" s="209" t="s">
        <v>177</v>
      </c>
      <c r="AU145" s="209" t="s">
        <v>85</v>
      </c>
      <c r="AY145" s="3" t="s">
        <v>175</v>
      </c>
      <c r="BE145" s="210" t="n">
        <f aca="false">IF(N145="základní",J145,0)</f>
        <v>0</v>
      </c>
      <c r="BF145" s="210" t="n">
        <f aca="false">IF(N145="snížená",J145,0)</f>
        <v>0</v>
      </c>
      <c r="BG145" s="210" t="n">
        <f aca="false">IF(N145="zákl. přenesená",J145,0)</f>
        <v>0</v>
      </c>
      <c r="BH145" s="210" t="n">
        <f aca="false">IF(N145="sníž. přenesená",J145,0)</f>
        <v>0</v>
      </c>
      <c r="BI145" s="210" t="n">
        <f aca="false">IF(N145="nulová",J145,0)</f>
        <v>0</v>
      </c>
      <c r="BJ145" s="3" t="s">
        <v>83</v>
      </c>
      <c r="BK145" s="210" t="n">
        <f aca="false">ROUND(I145*H145,2)</f>
        <v>0</v>
      </c>
      <c r="BL145" s="3" t="s">
        <v>149</v>
      </c>
      <c r="BM145" s="209" t="s">
        <v>238</v>
      </c>
    </row>
    <row r="146" s="31" customFormat="true" ht="12.8" hidden="false" customHeight="false" outlineLevel="0" collapsed="false">
      <c r="A146" s="24"/>
      <c r="B146" s="25"/>
      <c r="C146" s="26"/>
      <c r="D146" s="211" t="s">
        <v>182</v>
      </c>
      <c r="E146" s="26"/>
      <c r="F146" s="212" t="s">
        <v>239</v>
      </c>
      <c r="G146" s="26"/>
      <c r="H146" s="26"/>
      <c r="I146" s="213"/>
      <c r="J146" s="26"/>
      <c r="K146" s="26"/>
      <c r="L146" s="30"/>
      <c r="M146" s="214"/>
      <c r="N146" s="215"/>
      <c r="O146" s="67"/>
      <c r="P146" s="67"/>
      <c r="Q146" s="67"/>
      <c r="R146" s="67"/>
      <c r="S146" s="67"/>
      <c r="T146" s="68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T146" s="3" t="s">
        <v>182</v>
      </c>
      <c r="AU146" s="3" t="s">
        <v>85</v>
      </c>
    </row>
    <row r="147" s="31" customFormat="true" ht="12.8" hidden="false" customHeight="false" outlineLevel="0" collapsed="false">
      <c r="A147" s="24"/>
      <c r="B147" s="25"/>
      <c r="C147" s="26"/>
      <c r="D147" s="216" t="s">
        <v>184</v>
      </c>
      <c r="E147" s="26"/>
      <c r="F147" s="217" t="s">
        <v>240</v>
      </c>
      <c r="G147" s="26"/>
      <c r="H147" s="26"/>
      <c r="I147" s="213"/>
      <c r="J147" s="26"/>
      <c r="K147" s="26"/>
      <c r="L147" s="30"/>
      <c r="M147" s="214"/>
      <c r="N147" s="215"/>
      <c r="O147" s="67"/>
      <c r="P147" s="67"/>
      <c r="Q147" s="67"/>
      <c r="R147" s="67"/>
      <c r="S147" s="67"/>
      <c r="T147" s="68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T147" s="3" t="s">
        <v>184</v>
      </c>
      <c r="AU147" s="3" t="s">
        <v>85</v>
      </c>
    </row>
    <row r="148" s="242" customFormat="true" ht="12.8" hidden="false" customHeight="false" outlineLevel="0" collapsed="false">
      <c r="B148" s="243"/>
      <c r="C148" s="244"/>
      <c r="D148" s="211" t="s">
        <v>186</v>
      </c>
      <c r="E148" s="245"/>
      <c r="F148" s="246" t="s">
        <v>241</v>
      </c>
      <c r="G148" s="244"/>
      <c r="H148" s="245"/>
      <c r="I148" s="247"/>
      <c r="J148" s="244"/>
      <c r="K148" s="244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186</v>
      </c>
      <c r="AU148" s="252" t="s">
        <v>85</v>
      </c>
      <c r="AV148" s="242" t="s">
        <v>83</v>
      </c>
      <c r="AW148" s="242" t="s">
        <v>36</v>
      </c>
      <c r="AX148" s="242" t="s">
        <v>75</v>
      </c>
      <c r="AY148" s="252" t="s">
        <v>175</v>
      </c>
    </row>
    <row r="149" s="242" customFormat="true" ht="12.8" hidden="false" customHeight="false" outlineLevel="0" collapsed="false">
      <c r="B149" s="243"/>
      <c r="C149" s="244"/>
      <c r="D149" s="211" t="s">
        <v>186</v>
      </c>
      <c r="E149" s="245"/>
      <c r="F149" s="246" t="s">
        <v>243</v>
      </c>
      <c r="G149" s="244"/>
      <c r="H149" s="245"/>
      <c r="I149" s="247"/>
      <c r="J149" s="244"/>
      <c r="K149" s="244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186</v>
      </c>
      <c r="AU149" s="252" t="s">
        <v>85</v>
      </c>
      <c r="AV149" s="242" t="s">
        <v>83</v>
      </c>
      <c r="AW149" s="242" t="s">
        <v>36</v>
      </c>
      <c r="AX149" s="242" t="s">
        <v>75</v>
      </c>
      <c r="AY149" s="252" t="s">
        <v>175</v>
      </c>
    </row>
    <row r="150" s="218" customFormat="true" ht="12.8" hidden="false" customHeight="false" outlineLevel="0" collapsed="false">
      <c r="B150" s="219"/>
      <c r="C150" s="220"/>
      <c r="D150" s="211" t="s">
        <v>186</v>
      </c>
      <c r="E150" s="221"/>
      <c r="F150" s="222" t="s">
        <v>553</v>
      </c>
      <c r="G150" s="220"/>
      <c r="H150" s="223" t="n">
        <v>6.75</v>
      </c>
      <c r="I150" s="224"/>
      <c r="J150" s="220"/>
      <c r="K150" s="220"/>
      <c r="L150" s="225"/>
      <c r="M150" s="226"/>
      <c r="N150" s="227"/>
      <c r="O150" s="227"/>
      <c r="P150" s="227"/>
      <c r="Q150" s="227"/>
      <c r="R150" s="227"/>
      <c r="S150" s="227"/>
      <c r="T150" s="228"/>
      <c r="AT150" s="229" t="s">
        <v>186</v>
      </c>
      <c r="AU150" s="229" t="s">
        <v>85</v>
      </c>
      <c r="AV150" s="218" t="s">
        <v>85</v>
      </c>
      <c r="AW150" s="218" t="s">
        <v>36</v>
      </c>
      <c r="AX150" s="218" t="s">
        <v>75</v>
      </c>
      <c r="AY150" s="229" t="s">
        <v>175</v>
      </c>
    </row>
    <row r="151" s="242" customFormat="true" ht="12.8" hidden="false" customHeight="false" outlineLevel="0" collapsed="false">
      <c r="B151" s="243"/>
      <c r="C151" s="244"/>
      <c r="D151" s="211" t="s">
        <v>186</v>
      </c>
      <c r="E151" s="245"/>
      <c r="F151" s="246" t="s">
        <v>554</v>
      </c>
      <c r="G151" s="244"/>
      <c r="H151" s="245"/>
      <c r="I151" s="247"/>
      <c r="J151" s="244"/>
      <c r="K151" s="244"/>
      <c r="L151" s="248"/>
      <c r="M151" s="249"/>
      <c r="N151" s="250"/>
      <c r="O151" s="250"/>
      <c r="P151" s="250"/>
      <c r="Q151" s="250"/>
      <c r="R151" s="250"/>
      <c r="S151" s="250"/>
      <c r="T151" s="251"/>
      <c r="AT151" s="252" t="s">
        <v>186</v>
      </c>
      <c r="AU151" s="252" t="s">
        <v>85</v>
      </c>
      <c r="AV151" s="242" t="s">
        <v>83</v>
      </c>
      <c r="AW151" s="242" t="s">
        <v>36</v>
      </c>
      <c r="AX151" s="242" t="s">
        <v>75</v>
      </c>
      <c r="AY151" s="252" t="s">
        <v>175</v>
      </c>
    </row>
    <row r="152" s="218" customFormat="true" ht="12.8" hidden="false" customHeight="false" outlineLevel="0" collapsed="false">
      <c r="B152" s="219"/>
      <c r="C152" s="220"/>
      <c r="D152" s="211" t="s">
        <v>186</v>
      </c>
      <c r="E152" s="221"/>
      <c r="F152" s="222" t="s">
        <v>555</v>
      </c>
      <c r="G152" s="220"/>
      <c r="H152" s="223" t="n">
        <v>60.22</v>
      </c>
      <c r="I152" s="224"/>
      <c r="J152" s="220"/>
      <c r="K152" s="220"/>
      <c r="L152" s="225"/>
      <c r="M152" s="226"/>
      <c r="N152" s="227"/>
      <c r="O152" s="227"/>
      <c r="P152" s="227"/>
      <c r="Q152" s="227"/>
      <c r="R152" s="227"/>
      <c r="S152" s="227"/>
      <c r="T152" s="228"/>
      <c r="AT152" s="229" t="s">
        <v>186</v>
      </c>
      <c r="AU152" s="229" t="s">
        <v>85</v>
      </c>
      <c r="AV152" s="218" t="s">
        <v>85</v>
      </c>
      <c r="AW152" s="218" t="s">
        <v>36</v>
      </c>
      <c r="AX152" s="218" t="s">
        <v>75</v>
      </c>
      <c r="AY152" s="229" t="s">
        <v>175</v>
      </c>
    </row>
    <row r="153" s="254" customFormat="true" ht="12.8" hidden="false" customHeight="false" outlineLevel="0" collapsed="false">
      <c r="B153" s="255"/>
      <c r="C153" s="256"/>
      <c r="D153" s="211" t="s">
        <v>186</v>
      </c>
      <c r="E153" s="257"/>
      <c r="F153" s="258" t="s">
        <v>428</v>
      </c>
      <c r="G153" s="256"/>
      <c r="H153" s="259" t="n">
        <v>66.97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AT153" s="265" t="s">
        <v>186</v>
      </c>
      <c r="AU153" s="265" t="s">
        <v>85</v>
      </c>
      <c r="AV153" s="254" t="s">
        <v>194</v>
      </c>
      <c r="AW153" s="254" t="s">
        <v>36</v>
      </c>
      <c r="AX153" s="254" t="s">
        <v>75</v>
      </c>
      <c r="AY153" s="265" t="s">
        <v>175</v>
      </c>
    </row>
    <row r="154" s="242" customFormat="true" ht="12.8" hidden="false" customHeight="false" outlineLevel="0" collapsed="false">
      <c r="B154" s="243"/>
      <c r="C154" s="244"/>
      <c r="D154" s="211" t="s">
        <v>186</v>
      </c>
      <c r="E154" s="245"/>
      <c r="F154" s="246" t="s">
        <v>556</v>
      </c>
      <c r="G154" s="244"/>
      <c r="H154" s="245"/>
      <c r="I154" s="247"/>
      <c r="J154" s="244"/>
      <c r="K154" s="244"/>
      <c r="L154" s="248"/>
      <c r="M154" s="249"/>
      <c r="N154" s="250"/>
      <c r="O154" s="250"/>
      <c r="P154" s="250"/>
      <c r="Q154" s="250"/>
      <c r="R154" s="250"/>
      <c r="S154" s="250"/>
      <c r="T154" s="251"/>
      <c r="AT154" s="252" t="s">
        <v>186</v>
      </c>
      <c r="AU154" s="252" t="s">
        <v>85</v>
      </c>
      <c r="AV154" s="242" t="s">
        <v>83</v>
      </c>
      <c r="AW154" s="242" t="s">
        <v>36</v>
      </c>
      <c r="AX154" s="242" t="s">
        <v>75</v>
      </c>
      <c r="AY154" s="252" t="s">
        <v>175</v>
      </c>
    </row>
    <row r="155" s="218" customFormat="true" ht="12.8" hidden="false" customHeight="false" outlineLevel="0" collapsed="false">
      <c r="B155" s="219"/>
      <c r="C155" s="220"/>
      <c r="D155" s="211" t="s">
        <v>186</v>
      </c>
      <c r="E155" s="221"/>
      <c r="F155" s="222" t="s">
        <v>557</v>
      </c>
      <c r="G155" s="220"/>
      <c r="H155" s="223" t="n">
        <v>6.557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AT155" s="229" t="s">
        <v>186</v>
      </c>
      <c r="AU155" s="229" t="s">
        <v>85</v>
      </c>
      <c r="AV155" s="218" t="s">
        <v>85</v>
      </c>
      <c r="AW155" s="218" t="s">
        <v>36</v>
      </c>
      <c r="AX155" s="218" t="s">
        <v>75</v>
      </c>
      <c r="AY155" s="229" t="s">
        <v>175</v>
      </c>
    </row>
    <row r="156" s="218" customFormat="true" ht="12.8" hidden="false" customHeight="false" outlineLevel="0" collapsed="false">
      <c r="B156" s="219"/>
      <c r="C156" s="220"/>
      <c r="D156" s="211" t="s">
        <v>186</v>
      </c>
      <c r="E156" s="221"/>
      <c r="F156" s="222" t="s">
        <v>558</v>
      </c>
      <c r="G156" s="220"/>
      <c r="H156" s="223" t="n">
        <v>11.844</v>
      </c>
      <c r="I156" s="224"/>
      <c r="J156" s="220"/>
      <c r="K156" s="220"/>
      <c r="L156" s="225"/>
      <c r="M156" s="226"/>
      <c r="N156" s="227"/>
      <c r="O156" s="227"/>
      <c r="P156" s="227"/>
      <c r="Q156" s="227"/>
      <c r="R156" s="227"/>
      <c r="S156" s="227"/>
      <c r="T156" s="228"/>
      <c r="AT156" s="229" t="s">
        <v>186</v>
      </c>
      <c r="AU156" s="229" t="s">
        <v>85</v>
      </c>
      <c r="AV156" s="218" t="s">
        <v>85</v>
      </c>
      <c r="AW156" s="218" t="s">
        <v>36</v>
      </c>
      <c r="AX156" s="218" t="s">
        <v>75</v>
      </c>
      <c r="AY156" s="229" t="s">
        <v>175</v>
      </c>
    </row>
    <row r="157" s="218" customFormat="true" ht="12.8" hidden="false" customHeight="false" outlineLevel="0" collapsed="false">
      <c r="B157" s="219"/>
      <c r="C157" s="220"/>
      <c r="D157" s="211" t="s">
        <v>186</v>
      </c>
      <c r="E157" s="221"/>
      <c r="F157" s="222" t="s">
        <v>559</v>
      </c>
      <c r="G157" s="220"/>
      <c r="H157" s="223" t="n">
        <v>41.9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AT157" s="229" t="s">
        <v>186</v>
      </c>
      <c r="AU157" s="229" t="s">
        <v>85</v>
      </c>
      <c r="AV157" s="218" t="s">
        <v>85</v>
      </c>
      <c r="AW157" s="218" t="s">
        <v>36</v>
      </c>
      <c r="AX157" s="218" t="s">
        <v>75</v>
      </c>
      <c r="AY157" s="229" t="s">
        <v>175</v>
      </c>
    </row>
    <row r="158" s="218" customFormat="true" ht="12.8" hidden="false" customHeight="false" outlineLevel="0" collapsed="false">
      <c r="B158" s="219"/>
      <c r="C158" s="220"/>
      <c r="D158" s="211" t="s">
        <v>186</v>
      </c>
      <c r="E158" s="221"/>
      <c r="F158" s="222" t="s">
        <v>560</v>
      </c>
      <c r="G158" s="220"/>
      <c r="H158" s="223" t="n">
        <v>83.1</v>
      </c>
      <c r="I158" s="224"/>
      <c r="J158" s="220"/>
      <c r="K158" s="220"/>
      <c r="L158" s="225"/>
      <c r="M158" s="226"/>
      <c r="N158" s="227"/>
      <c r="O158" s="227"/>
      <c r="P158" s="227"/>
      <c r="Q158" s="227"/>
      <c r="R158" s="227"/>
      <c r="S158" s="227"/>
      <c r="T158" s="228"/>
      <c r="AT158" s="229" t="s">
        <v>186</v>
      </c>
      <c r="AU158" s="229" t="s">
        <v>85</v>
      </c>
      <c r="AV158" s="218" t="s">
        <v>85</v>
      </c>
      <c r="AW158" s="218" t="s">
        <v>36</v>
      </c>
      <c r="AX158" s="218" t="s">
        <v>75</v>
      </c>
      <c r="AY158" s="229" t="s">
        <v>175</v>
      </c>
    </row>
    <row r="159" s="218" customFormat="true" ht="12.8" hidden="false" customHeight="false" outlineLevel="0" collapsed="false">
      <c r="B159" s="219"/>
      <c r="C159" s="220"/>
      <c r="D159" s="211" t="s">
        <v>186</v>
      </c>
      <c r="E159" s="221"/>
      <c r="F159" s="222" t="s">
        <v>561</v>
      </c>
      <c r="G159" s="220"/>
      <c r="H159" s="223" t="n">
        <v>71.379</v>
      </c>
      <c r="I159" s="224"/>
      <c r="J159" s="220"/>
      <c r="K159" s="220"/>
      <c r="L159" s="225"/>
      <c r="M159" s="226"/>
      <c r="N159" s="227"/>
      <c r="O159" s="227"/>
      <c r="P159" s="227"/>
      <c r="Q159" s="227"/>
      <c r="R159" s="227"/>
      <c r="S159" s="227"/>
      <c r="T159" s="228"/>
      <c r="AT159" s="229" t="s">
        <v>186</v>
      </c>
      <c r="AU159" s="229" t="s">
        <v>85</v>
      </c>
      <c r="AV159" s="218" t="s">
        <v>85</v>
      </c>
      <c r="AW159" s="218" t="s">
        <v>36</v>
      </c>
      <c r="AX159" s="218" t="s">
        <v>75</v>
      </c>
      <c r="AY159" s="229" t="s">
        <v>175</v>
      </c>
    </row>
    <row r="160" s="218" customFormat="true" ht="12.8" hidden="false" customHeight="false" outlineLevel="0" collapsed="false">
      <c r="B160" s="219"/>
      <c r="C160" s="220"/>
      <c r="D160" s="211" t="s">
        <v>186</v>
      </c>
      <c r="E160" s="221"/>
      <c r="F160" s="222" t="s">
        <v>562</v>
      </c>
      <c r="G160" s="220"/>
      <c r="H160" s="223" t="n">
        <v>81.62</v>
      </c>
      <c r="I160" s="224"/>
      <c r="J160" s="220"/>
      <c r="K160" s="220"/>
      <c r="L160" s="225"/>
      <c r="M160" s="226"/>
      <c r="N160" s="227"/>
      <c r="O160" s="227"/>
      <c r="P160" s="227"/>
      <c r="Q160" s="227"/>
      <c r="R160" s="227"/>
      <c r="S160" s="227"/>
      <c r="T160" s="228"/>
      <c r="AT160" s="229" t="s">
        <v>186</v>
      </c>
      <c r="AU160" s="229" t="s">
        <v>85</v>
      </c>
      <c r="AV160" s="218" t="s">
        <v>85</v>
      </c>
      <c r="AW160" s="218" t="s">
        <v>36</v>
      </c>
      <c r="AX160" s="218" t="s">
        <v>75</v>
      </c>
      <c r="AY160" s="229" t="s">
        <v>175</v>
      </c>
    </row>
    <row r="161" s="218" customFormat="true" ht="12.8" hidden="false" customHeight="false" outlineLevel="0" collapsed="false">
      <c r="B161" s="219"/>
      <c r="C161" s="220"/>
      <c r="D161" s="211" t="s">
        <v>186</v>
      </c>
      <c r="E161" s="221"/>
      <c r="F161" s="222" t="s">
        <v>563</v>
      </c>
      <c r="G161" s="220"/>
      <c r="H161" s="223" t="n">
        <v>94.86</v>
      </c>
      <c r="I161" s="224"/>
      <c r="J161" s="220"/>
      <c r="K161" s="220"/>
      <c r="L161" s="225"/>
      <c r="M161" s="226"/>
      <c r="N161" s="227"/>
      <c r="O161" s="227"/>
      <c r="P161" s="227"/>
      <c r="Q161" s="227"/>
      <c r="R161" s="227"/>
      <c r="S161" s="227"/>
      <c r="T161" s="228"/>
      <c r="AT161" s="229" t="s">
        <v>186</v>
      </c>
      <c r="AU161" s="229" t="s">
        <v>85</v>
      </c>
      <c r="AV161" s="218" t="s">
        <v>85</v>
      </c>
      <c r="AW161" s="218" t="s">
        <v>36</v>
      </c>
      <c r="AX161" s="218" t="s">
        <v>75</v>
      </c>
      <c r="AY161" s="229" t="s">
        <v>175</v>
      </c>
    </row>
    <row r="162" s="218" customFormat="true" ht="12.8" hidden="false" customHeight="false" outlineLevel="0" collapsed="false">
      <c r="B162" s="219"/>
      <c r="C162" s="220"/>
      <c r="D162" s="211" t="s">
        <v>186</v>
      </c>
      <c r="E162" s="221"/>
      <c r="F162" s="222" t="s">
        <v>564</v>
      </c>
      <c r="G162" s="220"/>
      <c r="H162" s="223" t="n">
        <v>6.418</v>
      </c>
      <c r="I162" s="224"/>
      <c r="J162" s="220"/>
      <c r="K162" s="220"/>
      <c r="L162" s="225"/>
      <c r="M162" s="226"/>
      <c r="N162" s="227"/>
      <c r="O162" s="227"/>
      <c r="P162" s="227"/>
      <c r="Q162" s="227"/>
      <c r="R162" s="227"/>
      <c r="S162" s="227"/>
      <c r="T162" s="228"/>
      <c r="AT162" s="229" t="s">
        <v>186</v>
      </c>
      <c r="AU162" s="229" t="s">
        <v>85</v>
      </c>
      <c r="AV162" s="218" t="s">
        <v>85</v>
      </c>
      <c r="AW162" s="218" t="s">
        <v>36</v>
      </c>
      <c r="AX162" s="218" t="s">
        <v>75</v>
      </c>
      <c r="AY162" s="229" t="s">
        <v>175</v>
      </c>
    </row>
    <row r="163" s="218" customFormat="true" ht="12.8" hidden="false" customHeight="false" outlineLevel="0" collapsed="false">
      <c r="B163" s="219"/>
      <c r="C163" s="220"/>
      <c r="D163" s="211" t="s">
        <v>186</v>
      </c>
      <c r="E163" s="221"/>
      <c r="F163" s="222" t="s">
        <v>565</v>
      </c>
      <c r="G163" s="220"/>
      <c r="H163" s="223" t="n">
        <v>2.32</v>
      </c>
      <c r="I163" s="224"/>
      <c r="J163" s="220"/>
      <c r="K163" s="220"/>
      <c r="L163" s="225"/>
      <c r="M163" s="226"/>
      <c r="N163" s="227"/>
      <c r="O163" s="227"/>
      <c r="P163" s="227"/>
      <c r="Q163" s="227"/>
      <c r="R163" s="227"/>
      <c r="S163" s="227"/>
      <c r="T163" s="228"/>
      <c r="AT163" s="229" t="s">
        <v>186</v>
      </c>
      <c r="AU163" s="229" t="s">
        <v>85</v>
      </c>
      <c r="AV163" s="218" t="s">
        <v>85</v>
      </c>
      <c r="AW163" s="218" t="s">
        <v>36</v>
      </c>
      <c r="AX163" s="218" t="s">
        <v>75</v>
      </c>
      <c r="AY163" s="229" t="s">
        <v>175</v>
      </c>
    </row>
    <row r="164" s="254" customFormat="true" ht="12.8" hidden="false" customHeight="false" outlineLevel="0" collapsed="false">
      <c r="B164" s="255"/>
      <c r="C164" s="256"/>
      <c r="D164" s="211" t="s">
        <v>186</v>
      </c>
      <c r="E164" s="257"/>
      <c r="F164" s="258" t="s">
        <v>428</v>
      </c>
      <c r="G164" s="256"/>
      <c r="H164" s="259" t="n">
        <v>399.998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AT164" s="265" t="s">
        <v>186</v>
      </c>
      <c r="AU164" s="265" t="s">
        <v>85</v>
      </c>
      <c r="AV164" s="254" t="s">
        <v>194</v>
      </c>
      <c r="AW164" s="254" t="s">
        <v>36</v>
      </c>
      <c r="AX164" s="254" t="s">
        <v>75</v>
      </c>
      <c r="AY164" s="265" t="s">
        <v>175</v>
      </c>
    </row>
    <row r="165" s="230" customFormat="true" ht="12.8" hidden="false" customHeight="false" outlineLevel="0" collapsed="false">
      <c r="B165" s="231"/>
      <c r="C165" s="232"/>
      <c r="D165" s="211" t="s">
        <v>186</v>
      </c>
      <c r="E165" s="233" t="s">
        <v>110</v>
      </c>
      <c r="F165" s="234" t="s">
        <v>210</v>
      </c>
      <c r="G165" s="232"/>
      <c r="H165" s="235" t="n">
        <v>466.968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186</v>
      </c>
      <c r="AU165" s="241" t="s">
        <v>85</v>
      </c>
      <c r="AV165" s="230" t="s">
        <v>149</v>
      </c>
      <c r="AW165" s="230" t="s">
        <v>36</v>
      </c>
      <c r="AX165" s="230" t="s">
        <v>83</v>
      </c>
      <c r="AY165" s="241" t="s">
        <v>175</v>
      </c>
    </row>
    <row r="166" s="31" customFormat="true" ht="16.5" hidden="false" customHeight="true" outlineLevel="0" collapsed="false">
      <c r="A166" s="24"/>
      <c r="B166" s="25"/>
      <c r="C166" s="198" t="s">
        <v>286</v>
      </c>
      <c r="D166" s="198" t="s">
        <v>177</v>
      </c>
      <c r="E166" s="199" t="s">
        <v>248</v>
      </c>
      <c r="F166" s="200" t="s">
        <v>249</v>
      </c>
      <c r="G166" s="201" t="s">
        <v>112</v>
      </c>
      <c r="H166" s="202" t="n">
        <v>466.968</v>
      </c>
      <c r="I166" s="203"/>
      <c r="J166" s="204" t="n">
        <f aca="false">ROUND(I166*H166,2)</f>
        <v>0</v>
      </c>
      <c r="K166" s="200" t="s">
        <v>180</v>
      </c>
      <c r="L166" s="30"/>
      <c r="M166" s="205"/>
      <c r="N166" s="206" t="s">
        <v>46</v>
      </c>
      <c r="O166" s="67"/>
      <c r="P166" s="207" t="n">
        <f aca="false">O166*H166</f>
        <v>0</v>
      </c>
      <c r="Q166" s="207" t="n">
        <v>0</v>
      </c>
      <c r="R166" s="207" t="n">
        <f aca="false">Q166*H166</f>
        <v>0</v>
      </c>
      <c r="S166" s="207" t="n">
        <v>0</v>
      </c>
      <c r="T166" s="208" t="n">
        <f aca="false">S166*H166</f>
        <v>0</v>
      </c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R166" s="209" t="s">
        <v>149</v>
      </c>
      <c r="AT166" s="209" t="s">
        <v>177</v>
      </c>
      <c r="AU166" s="209" t="s">
        <v>85</v>
      </c>
      <c r="AY166" s="3" t="s">
        <v>175</v>
      </c>
      <c r="BE166" s="210" t="n">
        <f aca="false">IF(N166="základní",J166,0)</f>
        <v>0</v>
      </c>
      <c r="BF166" s="210" t="n">
        <f aca="false">IF(N166="snížená",J166,0)</f>
        <v>0</v>
      </c>
      <c r="BG166" s="210" t="n">
        <f aca="false">IF(N166="zákl. přenesená",J166,0)</f>
        <v>0</v>
      </c>
      <c r="BH166" s="210" t="n">
        <f aca="false">IF(N166="sníž. přenesená",J166,0)</f>
        <v>0</v>
      </c>
      <c r="BI166" s="210" t="n">
        <f aca="false">IF(N166="nulová",J166,0)</f>
        <v>0</v>
      </c>
      <c r="BJ166" s="3" t="s">
        <v>83</v>
      </c>
      <c r="BK166" s="210" t="n">
        <f aca="false">ROUND(I166*H166,2)</f>
        <v>0</v>
      </c>
      <c r="BL166" s="3" t="s">
        <v>149</v>
      </c>
      <c r="BM166" s="209" t="s">
        <v>566</v>
      </c>
    </row>
    <row r="167" s="31" customFormat="true" ht="16.4" hidden="false" customHeight="false" outlineLevel="0" collapsed="false">
      <c r="A167" s="24"/>
      <c r="B167" s="25"/>
      <c r="C167" s="26"/>
      <c r="D167" s="211" t="s">
        <v>182</v>
      </c>
      <c r="E167" s="26"/>
      <c r="F167" s="212" t="s">
        <v>251</v>
      </c>
      <c r="G167" s="26"/>
      <c r="H167" s="26"/>
      <c r="I167" s="213"/>
      <c r="J167" s="26"/>
      <c r="K167" s="26"/>
      <c r="L167" s="30"/>
      <c r="M167" s="214"/>
      <c r="N167" s="215"/>
      <c r="O167" s="67"/>
      <c r="P167" s="67"/>
      <c r="Q167" s="67"/>
      <c r="R167" s="67"/>
      <c r="S167" s="67"/>
      <c r="T167" s="68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T167" s="3" t="s">
        <v>182</v>
      </c>
      <c r="AU167" s="3" t="s">
        <v>85</v>
      </c>
    </row>
    <row r="168" s="31" customFormat="true" ht="12.8" hidden="false" customHeight="false" outlineLevel="0" collapsed="false">
      <c r="A168" s="24"/>
      <c r="B168" s="25"/>
      <c r="C168" s="26"/>
      <c r="D168" s="216" t="s">
        <v>184</v>
      </c>
      <c r="E168" s="26"/>
      <c r="F168" s="217" t="s">
        <v>252</v>
      </c>
      <c r="G168" s="26"/>
      <c r="H168" s="26"/>
      <c r="I168" s="213"/>
      <c r="J168" s="26"/>
      <c r="K168" s="26"/>
      <c r="L168" s="30"/>
      <c r="M168" s="214"/>
      <c r="N168" s="215"/>
      <c r="O168" s="67"/>
      <c r="P168" s="67"/>
      <c r="Q168" s="67"/>
      <c r="R168" s="67"/>
      <c r="S168" s="67"/>
      <c r="T168" s="68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T168" s="3" t="s">
        <v>184</v>
      </c>
      <c r="AU168" s="3" t="s">
        <v>85</v>
      </c>
    </row>
    <row r="169" s="218" customFormat="true" ht="12.8" hidden="false" customHeight="false" outlineLevel="0" collapsed="false">
      <c r="B169" s="219"/>
      <c r="C169" s="220"/>
      <c r="D169" s="211" t="s">
        <v>186</v>
      </c>
      <c r="E169" s="221"/>
      <c r="F169" s="222" t="s">
        <v>110</v>
      </c>
      <c r="G169" s="220"/>
      <c r="H169" s="223" t="n">
        <v>466.968</v>
      </c>
      <c r="I169" s="224"/>
      <c r="J169" s="220"/>
      <c r="K169" s="220"/>
      <c r="L169" s="225"/>
      <c r="M169" s="226"/>
      <c r="N169" s="227"/>
      <c r="O169" s="227"/>
      <c r="P169" s="227"/>
      <c r="Q169" s="227"/>
      <c r="R169" s="227"/>
      <c r="S169" s="227"/>
      <c r="T169" s="228"/>
      <c r="AT169" s="229" t="s">
        <v>186</v>
      </c>
      <c r="AU169" s="229" t="s">
        <v>85</v>
      </c>
      <c r="AV169" s="218" t="s">
        <v>85</v>
      </c>
      <c r="AW169" s="218" t="s">
        <v>36</v>
      </c>
      <c r="AX169" s="218" t="s">
        <v>83</v>
      </c>
      <c r="AY169" s="229" t="s">
        <v>175</v>
      </c>
    </row>
    <row r="170" s="31" customFormat="true" ht="16.5" hidden="false" customHeight="true" outlineLevel="0" collapsed="false">
      <c r="A170" s="24"/>
      <c r="B170" s="25"/>
      <c r="C170" s="198" t="s">
        <v>292</v>
      </c>
      <c r="D170" s="198" t="s">
        <v>177</v>
      </c>
      <c r="E170" s="199" t="s">
        <v>260</v>
      </c>
      <c r="F170" s="200" t="s">
        <v>261</v>
      </c>
      <c r="G170" s="201" t="s">
        <v>112</v>
      </c>
      <c r="H170" s="202" t="n">
        <v>160.899</v>
      </c>
      <c r="I170" s="203"/>
      <c r="J170" s="204" t="n">
        <f aca="false">ROUND(I170*H170,2)</f>
        <v>0</v>
      </c>
      <c r="K170" s="200" t="s">
        <v>180</v>
      </c>
      <c r="L170" s="30"/>
      <c r="M170" s="205"/>
      <c r="N170" s="206" t="s">
        <v>46</v>
      </c>
      <c r="O170" s="67"/>
      <c r="P170" s="207" t="n">
        <f aca="false">O170*H170</f>
        <v>0</v>
      </c>
      <c r="Q170" s="207" t="n">
        <v>0</v>
      </c>
      <c r="R170" s="207" t="n">
        <f aca="false">Q170*H170</f>
        <v>0</v>
      </c>
      <c r="S170" s="207" t="n">
        <v>0</v>
      </c>
      <c r="T170" s="208" t="n">
        <f aca="false">S170*H170</f>
        <v>0</v>
      </c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R170" s="209" t="s">
        <v>149</v>
      </c>
      <c r="AT170" s="209" t="s">
        <v>177</v>
      </c>
      <c r="AU170" s="209" t="s">
        <v>85</v>
      </c>
      <c r="AY170" s="3" t="s">
        <v>175</v>
      </c>
      <c r="BE170" s="210" t="n">
        <f aca="false">IF(N170="základní",J170,0)</f>
        <v>0</v>
      </c>
      <c r="BF170" s="210" t="n">
        <f aca="false">IF(N170="snížená",J170,0)</f>
        <v>0</v>
      </c>
      <c r="BG170" s="210" t="n">
        <f aca="false">IF(N170="zákl. přenesená",J170,0)</f>
        <v>0</v>
      </c>
      <c r="BH170" s="210" t="n">
        <f aca="false">IF(N170="sníž. přenesená",J170,0)</f>
        <v>0</v>
      </c>
      <c r="BI170" s="210" t="n">
        <f aca="false">IF(N170="nulová",J170,0)</f>
        <v>0</v>
      </c>
      <c r="BJ170" s="3" t="s">
        <v>83</v>
      </c>
      <c r="BK170" s="210" t="n">
        <f aca="false">ROUND(I170*H170,2)</f>
        <v>0</v>
      </c>
      <c r="BL170" s="3" t="s">
        <v>149</v>
      </c>
      <c r="BM170" s="209" t="s">
        <v>262</v>
      </c>
    </row>
    <row r="171" s="31" customFormat="true" ht="12.8" hidden="false" customHeight="false" outlineLevel="0" collapsed="false">
      <c r="A171" s="24"/>
      <c r="B171" s="25"/>
      <c r="C171" s="26"/>
      <c r="D171" s="211" t="s">
        <v>182</v>
      </c>
      <c r="E171" s="26"/>
      <c r="F171" s="212" t="s">
        <v>263</v>
      </c>
      <c r="G171" s="26"/>
      <c r="H171" s="26"/>
      <c r="I171" s="213"/>
      <c r="J171" s="26"/>
      <c r="K171" s="26"/>
      <c r="L171" s="30"/>
      <c r="M171" s="214"/>
      <c r="N171" s="215"/>
      <c r="O171" s="67"/>
      <c r="P171" s="67"/>
      <c r="Q171" s="67"/>
      <c r="R171" s="67"/>
      <c r="S171" s="67"/>
      <c r="T171" s="68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T171" s="3" t="s">
        <v>182</v>
      </c>
      <c r="AU171" s="3" t="s">
        <v>85</v>
      </c>
    </row>
    <row r="172" s="31" customFormat="true" ht="12.8" hidden="false" customHeight="false" outlineLevel="0" collapsed="false">
      <c r="A172" s="24"/>
      <c r="B172" s="25"/>
      <c r="C172" s="26"/>
      <c r="D172" s="216" t="s">
        <v>184</v>
      </c>
      <c r="E172" s="26"/>
      <c r="F172" s="217" t="s">
        <v>264</v>
      </c>
      <c r="G172" s="26"/>
      <c r="H172" s="26"/>
      <c r="I172" s="213"/>
      <c r="J172" s="26"/>
      <c r="K172" s="26"/>
      <c r="L172" s="30"/>
      <c r="M172" s="214"/>
      <c r="N172" s="215"/>
      <c r="O172" s="67"/>
      <c r="P172" s="67"/>
      <c r="Q172" s="67"/>
      <c r="R172" s="67"/>
      <c r="S172" s="67"/>
      <c r="T172" s="68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T172" s="3" t="s">
        <v>184</v>
      </c>
      <c r="AU172" s="3" t="s">
        <v>85</v>
      </c>
    </row>
    <row r="173" s="242" customFormat="true" ht="12.8" hidden="false" customHeight="false" outlineLevel="0" collapsed="false">
      <c r="B173" s="243"/>
      <c r="C173" s="244"/>
      <c r="D173" s="211" t="s">
        <v>186</v>
      </c>
      <c r="E173" s="245"/>
      <c r="F173" s="246" t="s">
        <v>241</v>
      </c>
      <c r="G173" s="244"/>
      <c r="H173" s="245"/>
      <c r="I173" s="247"/>
      <c r="J173" s="244"/>
      <c r="K173" s="244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186</v>
      </c>
      <c r="AU173" s="252" t="s">
        <v>85</v>
      </c>
      <c r="AV173" s="242" t="s">
        <v>83</v>
      </c>
      <c r="AW173" s="242" t="s">
        <v>36</v>
      </c>
      <c r="AX173" s="242" t="s">
        <v>75</v>
      </c>
      <c r="AY173" s="252" t="s">
        <v>175</v>
      </c>
    </row>
    <row r="174" s="218" customFormat="true" ht="12.8" hidden="false" customHeight="false" outlineLevel="0" collapsed="false">
      <c r="B174" s="219"/>
      <c r="C174" s="220"/>
      <c r="D174" s="211" t="s">
        <v>186</v>
      </c>
      <c r="E174" s="221"/>
      <c r="F174" s="222" t="s">
        <v>567</v>
      </c>
      <c r="G174" s="220"/>
      <c r="H174" s="223" t="n">
        <v>1.365</v>
      </c>
      <c r="I174" s="224"/>
      <c r="J174" s="220"/>
      <c r="K174" s="220"/>
      <c r="L174" s="225"/>
      <c r="M174" s="226"/>
      <c r="N174" s="227"/>
      <c r="O174" s="227"/>
      <c r="P174" s="227"/>
      <c r="Q174" s="227"/>
      <c r="R174" s="227"/>
      <c r="S174" s="227"/>
      <c r="T174" s="228"/>
      <c r="AT174" s="229" t="s">
        <v>186</v>
      </c>
      <c r="AU174" s="229" t="s">
        <v>85</v>
      </c>
      <c r="AV174" s="218" t="s">
        <v>85</v>
      </c>
      <c r="AW174" s="218" t="s">
        <v>36</v>
      </c>
      <c r="AX174" s="218" t="s">
        <v>75</v>
      </c>
      <c r="AY174" s="229" t="s">
        <v>175</v>
      </c>
    </row>
    <row r="175" s="218" customFormat="true" ht="12.8" hidden="false" customHeight="false" outlineLevel="0" collapsed="false">
      <c r="B175" s="219"/>
      <c r="C175" s="220"/>
      <c r="D175" s="211" t="s">
        <v>186</v>
      </c>
      <c r="E175" s="221"/>
      <c r="F175" s="222" t="s">
        <v>568</v>
      </c>
      <c r="G175" s="220"/>
      <c r="H175" s="223" t="n">
        <v>2.639</v>
      </c>
      <c r="I175" s="224"/>
      <c r="J175" s="220"/>
      <c r="K175" s="220"/>
      <c r="L175" s="225"/>
      <c r="M175" s="226"/>
      <c r="N175" s="227"/>
      <c r="O175" s="227"/>
      <c r="P175" s="227"/>
      <c r="Q175" s="227"/>
      <c r="R175" s="227"/>
      <c r="S175" s="227"/>
      <c r="T175" s="228"/>
      <c r="AT175" s="229" t="s">
        <v>186</v>
      </c>
      <c r="AU175" s="229" t="s">
        <v>85</v>
      </c>
      <c r="AV175" s="218" t="s">
        <v>85</v>
      </c>
      <c r="AW175" s="218" t="s">
        <v>36</v>
      </c>
      <c r="AX175" s="218" t="s">
        <v>75</v>
      </c>
      <c r="AY175" s="229" t="s">
        <v>175</v>
      </c>
    </row>
    <row r="176" s="218" customFormat="true" ht="12.8" hidden="false" customHeight="false" outlineLevel="0" collapsed="false">
      <c r="B176" s="219"/>
      <c r="C176" s="220"/>
      <c r="D176" s="211" t="s">
        <v>186</v>
      </c>
      <c r="E176" s="221"/>
      <c r="F176" s="222" t="s">
        <v>569</v>
      </c>
      <c r="G176" s="220"/>
      <c r="H176" s="223" t="n">
        <v>5.85</v>
      </c>
      <c r="I176" s="224"/>
      <c r="J176" s="220"/>
      <c r="K176" s="220"/>
      <c r="L176" s="225"/>
      <c r="M176" s="226"/>
      <c r="N176" s="227"/>
      <c r="O176" s="227"/>
      <c r="P176" s="227"/>
      <c r="Q176" s="227"/>
      <c r="R176" s="227"/>
      <c r="S176" s="227"/>
      <c r="T176" s="228"/>
      <c r="AT176" s="229" t="s">
        <v>186</v>
      </c>
      <c r="AU176" s="229" t="s">
        <v>85</v>
      </c>
      <c r="AV176" s="218" t="s">
        <v>85</v>
      </c>
      <c r="AW176" s="218" t="s">
        <v>36</v>
      </c>
      <c r="AX176" s="218" t="s">
        <v>75</v>
      </c>
      <c r="AY176" s="229" t="s">
        <v>175</v>
      </c>
    </row>
    <row r="177" s="218" customFormat="true" ht="12.8" hidden="false" customHeight="false" outlineLevel="0" collapsed="false">
      <c r="B177" s="219"/>
      <c r="C177" s="220"/>
      <c r="D177" s="211" t="s">
        <v>186</v>
      </c>
      <c r="E177" s="221"/>
      <c r="F177" s="222" t="s">
        <v>570</v>
      </c>
      <c r="G177" s="220"/>
      <c r="H177" s="223" t="n">
        <v>18.9</v>
      </c>
      <c r="I177" s="224"/>
      <c r="J177" s="220"/>
      <c r="K177" s="220"/>
      <c r="L177" s="225"/>
      <c r="M177" s="226"/>
      <c r="N177" s="227"/>
      <c r="O177" s="227"/>
      <c r="P177" s="227"/>
      <c r="Q177" s="227"/>
      <c r="R177" s="227"/>
      <c r="S177" s="227"/>
      <c r="T177" s="228"/>
      <c r="AT177" s="229" t="s">
        <v>186</v>
      </c>
      <c r="AU177" s="229" t="s">
        <v>85</v>
      </c>
      <c r="AV177" s="218" t="s">
        <v>85</v>
      </c>
      <c r="AW177" s="218" t="s">
        <v>36</v>
      </c>
      <c r="AX177" s="218" t="s">
        <v>75</v>
      </c>
      <c r="AY177" s="229" t="s">
        <v>175</v>
      </c>
    </row>
    <row r="178" s="218" customFormat="true" ht="12.8" hidden="false" customHeight="false" outlineLevel="0" collapsed="false">
      <c r="B178" s="219"/>
      <c r="C178" s="220"/>
      <c r="D178" s="211" t="s">
        <v>186</v>
      </c>
      <c r="E178" s="221"/>
      <c r="F178" s="222" t="s">
        <v>571</v>
      </c>
      <c r="G178" s="220"/>
      <c r="H178" s="223" t="n">
        <v>33.372</v>
      </c>
      <c r="I178" s="224"/>
      <c r="J178" s="220"/>
      <c r="K178" s="220"/>
      <c r="L178" s="225"/>
      <c r="M178" s="226"/>
      <c r="N178" s="227"/>
      <c r="O178" s="227"/>
      <c r="P178" s="227"/>
      <c r="Q178" s="227"/>
      <c r="R178" s="227"/>
      <c r="S178" s="227"/>
      <c r="T178" s="228"/>
      <c r="AT178" s="229" t="s">
        <v>186</v>
      </c>
      <c r="AU178" s="229" t="s">
        <v>85</v>
      </c>
      <c r="AV178" s="218" t="s">
        <v>85</v>
      </c>
      <c r="AW178" s="218" t="s">
        <v>36</v>
      </c>
      <c r="AX178" s="218" t="s">
        <v>75</v>
      </c>
      <c r="AY178" s="229" t="s">
        <v>175</v>
      </c>
    </row>
    <row r="179" s="218" customFormat="true" ht="12.8" hidden="false" customHeight="false" outlineLevel="0" collapsed="false">
      <c r="B179" s="219"/>
      <c r="C179" s="220"/>
      <c r="D179" s="211" t="s">
        <v>186</v>
      </c>
      <c r="E179" s="221"/>
      <c r="F179" s="222" t="s">
        <v>572</v>
      </c>
      <c r="G179" s="220"/>
      <c r="H179" s="223" t="n">
        <v>35.04</v>
      </c>
      <c r="I179" s="224"/>
      <c r="J179" s="220"/>
      <c r="K179" s="220"/>
      <c r="L179" s="225"/>
      <c r="M179" s="226"/>
      <c r="N179" s="227"/>
      <c r="O179" s="227"/>
      <c r="P179" s="227"/>
      <c r="Q179" s="227"/>
      <c r="R179" s="227"/>
      <c r="S179" s="227"/>
      <c r="T179" s="228"/>
      <c r="AT179" s="229" t="s">
        <v>186</v>
      </c>
      <c r="AU179" s="229" t="s">
        <v>85</v>
      </c>
      <c r="AV179" s="218" t="s">
        <v>85</v>
      </c>
      <c r="AW179" s="218" t="s">
        <v>36</v>
      </c>
      <c r="AX179" s="218" t="s">
        <v>75</v>
      </c>
      <c r="AY179" s="229" t="s">
        <v>175</v>
      </c>
    </row>
    <row r="180" s="218" customFormat="true" ht="12.8" hidden="false" customHeight="false" outlineLevel="0" collapsed="false">
      <c r="B180" s="219"/>
      <c r="C180" s="220"/>
      <c r="D180" s="211" t="s">
        <v>186</v>
      </c>
      <c r="E180" s="221"/>
      <c r="F180" s="222" t="s">
        <v>573</v>
      </c>
      <c r="G180" s="220"/>
      <c r="H180" s="223" t="n">
        <v>62.7</v>
      </c>
      <c r="I180" s="224"/>
      <c r="J180" s="220"/>
      <c r="K180" s="220"/>
      <c r="L180" s="225"/>
      <c r="M180" s="226"/>
      <c r="N180" s="227"/>
      <c r="O180" s="227"/>
      <c r="P180" s="227"/>
      <c r="Q180" s="227"/>
      <c r="R180" s="227"/>
      <c r="S180" s="227"/>
      <c r="T180" s="228"/>
      <c r="AT180" s="229" t="s">
        <v>186</v>
      </c>
      <c r="AU180" s="229" t="s">
        <v>85</v>
      </c>
      <c r="AV180" s="218" t="s">
        <v>85</v>
      </c>
      <c r="AW180" s="218" t="s">
        <v>36</v>
      </c>
      <c r="AX180" s="218" t="s">
        <v>75</v>
      </c>
      <c r="AY180" s="229" t="s">
        <v>175</v>
      </c>
    </row>
    <row r="181" s="218" customFormat="true" ht="12.8" hidden="false" customHeight="false" outlineLevel="0" collapsed="false">
      <c r="B181" s="219"/>
      <c r="C181" s="220"/>
      <c r="D181" s="211" t="s">
        <v>186</v>
      </c>
      <c r="E181" s="221"/>
      <c r="F181" s="222" t="s">
        <v>574</v>
      </c>
      <c r="G181" s="220"/>
      <c r="H181" s="223" t="n">
        <v>76.181</v>
      </c>
      <c r="I181" s="224"/>
      <c r="J181" s="220"/>
      <c r="K181" s="220"/>
      <c r="L181" s="225"/>
      <c r="M181" s="226"/>
      <c r="N181" s="227"/>
      <c r="O181" s="227"/>
      <c r="P181" s="227"/>
      <c r="Q181" s="227"/>
      <c r="R181" s="227"/>
      <c r="S181" s="227"/>
      <c r="T181" s="228"/>
      <c r="AT181" s="229" t="s">
        <v>186</v>
      </c>
      <c r="AU181" s="229" t="s">
        <v>85</v>
      </c>
      <c r="AV181" s="218" t="s">
        <v>85</v>
      </c>
      <c r="AW181" s="218" t="s">
        <v>36</v>
      </c>
      <c r="AX181" s="218" t="s">
        <v>75</v>
      </c>
      <c r="AY181" s="229" t="s">
        <v>175</v>
      </c>
    </row>
    <row r="182" s="218" customFormat="true" ht="12.8" hidden="false" customHeight="false" outlineLevel="0" collapsed="false">
      <c r="B182" s="219"/>
      <c r="C182" s="220"/>
      <c r="D182" s="211" t="s">
        <v>186</v>
      </c>
      <c r="E182" s="221"/>
      <c r="F182" s="222" t="s">
        <v>575</v>
      </c>
      <c r="G182" s="220"/>
      <c r="H182" s="223" t="n">
        <v>32.118</v>
      </c>
      <c r="I182" s="224"/>
      <c r="J182" s="220"/>
      <c r="K182" s="220"/>
      <c r="L182" s="225"/>
      <c r="M182" s="226"/>
      <c r="N182" s="227"/>
      <c r="O182" s="227"/>
      <c r="P182" s="227"/>
      <c r="Q182" s="227"/>
      <c r="R182" s="227"/>
      <c r="S182" s="227"/>
      <c r="T182" s="228"/>
      <c r="AT182" s="229" t="s">
        <v>186</v>
      </c>
      <c r="AU182" s="229" t="s">
        <v>85</v>
      </c>
      <c r="AV182" s="218" t="s">
        <v>85</v>
      </c>
      <c r="AW182" s="218" t="s">
        <v>36</v>
      </c>
      <c r="AX182" s="218" t="s">
        <v>75</v>
      </c>
      <c r="AY182" s="229" t="s">
        <v>175</v>
      </c>
    </row>
    <row r="183" s="230" customFormat="true" ht="12.8" hidden="false" customHeight="false" outlineLevel="0" collapsed="false">
      <c r="B183" s="231"/>
      <c r="C183" s="232"/>
      <c r="D183" s="211" t="s">
        <v>186</v>
      </c>
      <c r="E183" s="233" t="s">
        <v>118</v>
      </c>
      <c r="F183" s="234" t="s">
        <v>210</v>
      </c>
      <c r="G183" s="232"/>
      <c r="H183" s="235" t="n">
        <v>268.165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AT183" s="241" t="s">
        <v>186</v>
      </c>
      <c r="AU183" s="241" t="s">
        <v>85</v>
      </c>
      <c r="AV183" s="230" t="s">
        <v>149</v>
      </c>
      <c r="AW183" s="230" t="s">
        <v>36</v>
      </c>
      <c r="AX183" s="230" t="s">
        <v>75</v>
      </c>
      <c r="AY183" s="241" t="s">
        <v>175</v>
      </c>
    </row>
    <row r="184" s="218" customFormat="true" ht="12.8" hidden="false" customHeight="false" outlineLevel="0" collapsed="false">
      <c r="B184" s="219"/>
      <c r="C184" s="220"/>
      <c r="D184" s="211" t="s">
        <v>186</v>
      </c>
      <c r="E184" s="221"/>
      <c r="F184" s="222" t="s">
        <v>272</v>
      </c>
      <c r="G184" s="220"/>
      <c r="H184" s="223" t="n">
        <v>160.899</v>
      </c>
      <c r="I184" s="224"/>
      <c r="J184" s="220"/>
      <c r="K184" s="220"/>
      <c r="L184" s="225"/>
      <c r="M184" s="226"/>
      <c r="N184" s="227"/>
      <c r="O184" s="227"/>
      <c r="P184" s="227"/>
      <c r="Q184" s="227"/>
      <c r="R184" s="227"/>
      <c r="S184" s="227"/>
      <c r="T184" s="228"/>
      <c r="AT184" s="229" t="s">
        <v>186</v>
      </c>
      <c r="AU184" s="229" t="s">
        <v>85</v>
      </c>
      <c r="AV184" s="218" t="s">
        <v>85</v>
      </c>
      <c r="AW184" s="218" t="s">
        <v>36</v>
      </c>
      <c r="AX184" s="218" t="s">
        <v>83</v>
      </c>
      <c r="AY184" s="229" t="s">
        <v>175</v>
      </c>
    </row>
    <row r="185" s="31" customFormat="true" ht="24.15" hidden="false" customHeight="true" outlineLevel="0" collapsed="false">
      <c r="A185" s="24"/>
      <c r="B185" s="25"/>
      <c r="C185" s="198" t="s">
        <v>298</v>
      </c>
      <c r="D185" s="198" t="s">
        <v>177</v>
      </c>
      <c r="E185" s="199" t="s">
        <v>274</v>
      </c>
      <c r="F185" s="200" t="s">
        <v>275</v>
      </c>
      <c r="G185" s="201" t="s">
        <v>112</v>
      </c>
      <c r="H185" s="202" t="n">
        <v>107.266</v>
      </c>
      <c r="I185" s="203"/>
      <c r="J185" s="204" t="n">
        <f aca="false">ROUND(I185*H185,2)</f>
        <v>0</v>
      </c>
      <c r="K185" s="200" t="s">
        <v>180</v>
      </c>
      <c r="L185" s="30"/>
      <c r="M185" s="205"/>
      <c r="N185" s="206" t="s">
        <v>46</v>
      </c>
      <c r="O185" s="67"/>
      <c r="P185" s="207" t="n">
        <f aca="false">O185*H185</f>
        <v>0</v>
      </c>
      <c r="Q185" s="207" t="n">
        <v>0</v>
      </c>
      <c r="R185" s="207" t="n">
        <f aca="false">Q185*H185</f>
        <v>0</v>
      </c>
      <c r="S185" s="207" t="n">
        <v>0</v>
      </c>
      <c r="T185" s="208" t="n">
        <f aca="false">S185*H185</f>
        <v>0</v>
      </c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R185" s="209" t="s">
        <v>149</v>
      </c>
      <c r="AT185" s="209" t="s">
        <v>177</v>
      </c>
      <c r="AU185" s="209" t="s">
        <v>85</v>
      </c>
      <c r="AY185" s="3" t="s">
        <v>175</v>
      </c>
      <c r="BE185" s="210" t="n">
        <f aca="false">IF(N185="základní",J185,0)</f>
        <v>0</v>
      </c>
      <c r="BF185" s="210" t="n">
        <f aca="false">IF(N185="snížená",J185,0)</f>
        <v>0</v>
      </c>
      <c r="BG185" s="210" t="n">
        <f aca="false">IF(N185="zákl. přenesená",J185,0)</f>
        <v>0</v>
      </c>
      <c r="BH185" s="210" t="n">
        <f aca="false">IF(N185="sníž. přenesená",J185,0)</f>
        <v>0</v>
      </c>
      <c r="BI185" s="210" t="n">
        <f aca="false">IF(N185="nulová",J185,0)</f>
        <v>0</v>
      </c>
      <c r="BJ185" s="3" t="s">
        <v>83</v>
      </c>
      <c r="BK185" s="210" t="n">
        <f aca="false">ROUND(I185*H185,2)</f>
        <v>0</v>
      </c>
      <c r="BL185" s="3" t="s">
        <v>149</v>
      </c>
      <c r="BM185" s="209" t="s">
        <v>276</v>
      </c>
    </row>
    <row r="186" s="31" customFormat="true" ht="16.4" hidden="false" customHeight="false" outlineLevel="0" collapsed="false">
      <c r="A186" s="24"/>
      <c r="B186" s="25"/>
      <c r="C186" s="26"/>
      <c r="D186" s="211" t="s">
        <v>182</v>
      </c>
      <c r="E186" s="26"/>
      <c r="F186" s="212" t="s">
        <v>277</v>
      </c>
      <c r="G186" s="26"/>
      <c r="H186" s="26"/>
      <c r="I186" s="213"/>
      <c r="J186" s="26"/>
      <c r="K186" s="26"/>
      <c r="L186" s="30"/>
      <c r="M186" s="214"/>
      <c r="N186" s="215"/>
      <c r="O186" s="67"/>
      <c r="P186" s="67"/>
      <c r="Q186" s="67"/>
      <c r="R186" s="67"/>
      <c r="S186" s="67"/>
      <c r="T186" s="68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T186" s="3" t="s">
        <v>182</v>
      </c>
      <c r="AU186" s="3" t="s">
        <v>85</v>
      </c>
    </row>
    <row r="187" s="31" customFormat="true" ht="12.8" hidden="false" customHeight="false" outlineLevel="0" collapsed="false">
      <c r="A187" s="24"/>
      <c r="B187" s="25"/>
      <c r="C187" s="26"/>
      <c r="D187" s="216" t="s">
        <v>184</v>
      </c>
      <c r="E187" s="26"/>
      <c r="F187" s="217" t="s">
        <v>278</v>
      </c>
      <c r="G187" s="26"/>
      <c r="H187" s="26"/>
      <c r="I187" s="213"/>
      <c r="J187" s="26"/>
      <c r="K187" s="26"/>
      <c r="L187" s="30"/>
      <c r="M187" s="214"/>
      <c r="N187" s="215"/>
      <c r="O187" s="67"/>
      <c r="P187" s="67"/>
      <c r="Q187" s="67"/>
      <c r="R187" s="67"/>
      <c r="S187" s="67"/>
      <c r="T187" s="68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T187" s="3" t="s">
        <v>184</v>
      </c>
      <c r="AU187" s="3" t="s">
        <v>85</v>
      </c>
    </row>
    <row r="188" s="218" customFormat="true" ht="12.8" hidden="false" customHeight="false" outlineLevel="0" collapsed="false">
      <c r="B188" s="219"/>
      <c r="C188" s="220"/>
      <c r="D188" s="211" t="s">
        <v>186</v>
      </c>
      <c r="E188" s="221"/>
      <c r="F188" s="222" t="s">
        <v>279</v>
      </c>
      <c r="G188" s="220"/>
      <c r="H188" s="223" t="n">
        <v>107.266</v>
      </c>
      <c r="I188" s="224"/>
      <c r="J188" s="220"/>
      <c r="K188" s="220"/>
      <c r="L188" s="225"/>
      <c r="M188" s="226"/>
      <c r="N188" s="227"/>
      <c r="O188" s="227"/>
      <c r="P188" s="227"/>
      <c r="Q188" s="227"/>
      <c r="R188" s="227"/>
      <c r="S188" s="227"/>
      <c r="T188" s="228"/>
      <c r="AT188" s="229" t="s">
        <v>186</v>
      </c>
      <c r="AU188" s="229" t="s">
        <v>85</v>
      </c>
      <c r="AV188" s="218" t="s">
        <v>85</v>
      </c>
      <c r="AW188" s="218" t="s">
        <v>36</v>
      </c>
      <c r="AX188" s="218" t="s">
        <v>83</v>
      </c>
      <c r="AY188" s="229" t="s">
        <v>175</v>
      </c>
    </row>
    <row r="189" s="31" customFormat="true" ht="16.5" hidden="false" customHeight="true" outlineLevel="0" collapsed="false">
      <c r="A189" s="24"/>
      <c r="B189" s="25"/>
      <c r="C189" s="198" t="s">
        <v>304</v>
      </c>
      <c r="D189" s="198" t="s">
        <v>177</v>
      </c>
      <c r="E189" s="199" t="s">
        <v>281</v>
      </c>
      <c r="F189" s="200" t="s">
        <v>282</v>
      </c>
      <c r="G189" s="201" t="s">
        <v>138</v>
      </c>
      <c r="H189" s="202" t="n">
        <v>66</v>
      </c>
      <c r="I189" s="203"/>
      <c r="J189" s="204" t="n">
        <f aca="false">ROUND(I189*H189,2)</f>
        <v>0</v>
      </c>
      <c r="K189" s="200" t="s">
        <v>180</v>
      </c>
      <c r="L189" s="30"/>
      <c r="M189" s="205"/>
      <c r="N189" s="206" t="s">
        <v>46</v>
      </c>
      <c r="O189" s="67"/>
      <c r="P189" s="207" t="n">
        <f aca="false">O189*H189</f>
        <v>0</v>
      </c>
      <c r="Q189" s="207" t="n">
        <v>0</v>
      </c>
      <c r="R189" s="207" t="n">
        <f aca="false">Q189*H189</f>
        <v>0</v>
      </c>
      <c r="S189" s="207" t="n">
        <v>0</v>
      </c>
      <c r="T189" s="208" t="n">
        <f aca="false">S189*H189</f>
        <v>0</v>
      </c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R189" s="209" t="s">
        <v>149</v>
      </c>
      <c r="AT189" s="209" t="s">
        <v>177</v>
      </c>
      <c r="AU189" s="209" t="s">
        <v>85</v>
      </c>
      <c r="AY189" s="3" t="s">
        <v>175</v>
      </c>
      <c r="BE189" s="210" t="n">
        <f aca="false">IF(N189="základní",J189,0)</f>
        <v>0</v>
      </c>
      <c r="BF189" s="210" t="n">
        <f aca="false">IF(N189="snížená",J189,0)</f>
        <v>0</v>
      </c>
      <c r="BG189" s="210" t="n">
        <f aca="false">IF(N189="zákl. přenesená",J189,0)</f>
        <v>0</v>
      </c>
      <c r="BH189" s="210" t="n">
        <f aca="false">IF(N189="sníž. přenesená",J189,0)</f>
        <v>0</v>
      </c>
      <c r="BI189" s="210" t="n">
        <f aca="false">IF(N189="nulová",J189,0)</f>
        <v>0</v>
      </c>
      <c r="BJ189" s="3" t="s">
        <v>83</v>
      </c>
      <c r="BK189" s="210" t="n">
        <f aca="false">ROUND(I189*H189,2)</f>
        <v>0</v>
      </c>
      <c r="BL189" s="3" t="s">
        <v>149</v>
      </c>
      <c r="BM189" s="209" t="s">
        <v>576</v>
      </c>
    </row>
    <row r="190" s="31" customFormat="true" ht="16.4" hidden="false" customHeight="false" outlineLevel="0" collapsed="false">
      <c r="A190" s="24"/>
      <c r="B190" s="25"/>
      <c r="C190" s="26"/>
      <c r="D190" s="211" t="s">
        <v>182</v>
      </c>
      <c r="E190" s="26"/>
      <c r="F190" s="212" t="s">
        <v>284</v>
      </c>
      <c r="G190" s="26"/>
      <c r="H190" s="26"/>
      <c r="I190" s="213"/>
      <c r="J190" s="26"/>
      <c r="K190" s="26"/>
      <c r="L190" s="30"/>
      <c r="M190" s="214"/>
      <c r="N190" s="215"/>
      <c r="O190" s="67"/>
      <c r="P190" s="67"/>
      <c r="Q190" s="67"/>
      <c r="R190" s="67"/>
      <c r="S190" s="67"/>
      <c r="T190" s="68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T190" s="3" t="s">
        <v>182</v>
      </c>
      <c r="AU190" s="3" t="s">
        <v>85</v>
      </c>
    </row>
    <row r="191" s="31" customFormat="true" ht="12.8" hidden="false" customHeight="false" outlineLevel="0" collapsed="false">
      <c r="A191" s="24"/>
      <c r="B191" s="25"/>
      <c r="C191" s="26"/>
      <c r="D191" s="216" t="s">
        <v>184</v>
      </c>
      <c r="E191" s="26"/>
      <c r="F191" s="217" t="s">
        <v>285</v>
      </c>
      <c r="G191" s="26"/>
      <c r="H191" s="26"/>
      <c r="I191" s="213"/>
      <c r="J191" s="26"/>
      <c r="K191" s="26"/>
      <c r="L191" s="30"/>
      <c r="M191" s="214"/>
      <c r="N191" s="215"/>
      <c r="O191" s="67"/>
      <c r="P191" s="67"/>
      <c r="Q191" s="67"/>
      <c r="R191" s="67"/>
      <c r="S191" s="67"/>
      <c r="T191" s="68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T191" s="3" t="s">
        <v>184</v>
      </c>
      <c r="AU191" s="3" t="s">
        <v>85</v>
      </c>
    </row>
    <row r="192" s="218" customFormat="true" ht="12.8" hidden="false" customHeight="false" outlineLevel="0" collapsed="false">
      <c r="B192" s="219"/>
      <c r="C192" s="220"/>
      <c r="D192" s="211" t="s">
        <v>186</v>
      </c>
      <c r="E192" s="221"/>
      <c r="F192" s="222" t="s">
        <v>136</v>
      </c>
      <c r="G192" s="220"/>
      <c r="H192" s="223" t="n">
        <v>18</v>
      </c>
      <c r="I192" s="224"/>
      <c r="J192" s="220"/>
      <c r="K192" s="220"/>
      <c r="L192" s="225"/>
      <c r="M192" s="226"/>
      <c r="N192" s="227"/>
      <c r="O192" s="227"/>
      <c r="P192" s="227"/>
      <c r="Q192" s="227"/>
      <c r="R192" s="227"/>
      <c r="S192" s="227"/>
      <c r="T192" s="228"/>
      <c r="AT192" s="229" t="s">
        <v>186</v>
      </c>
      <c r="AU192" s="229" t="s">
        <v>85</v>
      </c>
      <c r="AV192" s="218" t="s">
        <v>85</v>
      </c>
      <c r="AW192" s="218" t="s">
        <v>36</v>
      </c>
      <c r="AX192" s="218" t="s">
        <v>75</v>
      </c>
      <c r="AY192" s="229" t="s">
        <v>175</v>
      </c>
    </row>
    <row r="193" s="218" customFormat="true" ht="12.8" hidden="false" customHeight="false" outlineLevel="0" collapsed="false">
      <c r="B193" s="219"/>
      <c r="C193" s="220"/>
      <c r="D193" s="211" t="s">
        <v>186</v>
      </c>
      <c r="E193" s="221"/>
      <c r="F193" s="222" t="s">
        <v>140</v>
      </c>
      <c r="G193" s="220"/>
      <c r="H193" s="223" t="n">
        <v>48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AT193" s="229" t="s">
        <v>186</v>
      </c>
      <c r="AU193" s="229" t="s">
        <v>85</v>
      </c>
      <c r="AV193" s="218" t="s">
        <v>85</v>
      </c>
      <c r="AW193" s="218" t="s">
        <v>36</v>
      </c>
      <c r="AX193" s="218" t="s">
        <v>75</v>
      </c>
      <c r="AY193" s="229" t="s">
        <v>175</v>
      </c>
    </row>
    <row r="194" s="230" customFormat="true" ht="12.8" hidden="false" customHeight="false" outlineLevel="0" collapsed="false">
      <c r="B194" s="231"/>
      <c r="C194" s="232"/>
      <c r="D194" s="211" t="s">
        <v>186</v>
      </c>
      <c r="E194" s="233"/>
      <c r="F194" s="234" t="s">
        <v>210</v>
      </c>
      <c r="G194" s="232"/>
      <c r="H194" s="235" t="n">
        <v>66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186</v>
      </c>
      <c r="AU194" s="241" t="s">
        <v>85</v>
      </c>
      <c r="AV194" s="230" t="s">
        <v>149</v>
      </c>
      <c r="AW194" s="230" t="s">
        <v>36</v>
      </c>
      <c r="AX194" s="230" t="s">
        <v>83</v>
      </c>
      <c r="AY194" s="241" t="s">
        <v>175</v>
      </c>
    </row>
    <row r="195" s="31" customFormat="true" ht="16.5" hidden="false" customHeight="true" outlineLevel="0" collapsed="false">
      <c r="A195" s="24"/>
      <c r="B195" s="25"/>
      <c r="C195" s="198" t="s">
        <v>312</v>
      </c>
      <c r="D195" s="198" t="s">
        <v>177</v>
      </c>
      <c r="E195" s="199" t="s">
        <v>287</v>
      </c>
      <c r="F195" s="200" t="s">
        <v>288</v>
      </c>
      <c r="G195" s="201" t="s">
        <v>138</v>
      </c>
      <c r="H195" s="202" t="n">
        <v>18</v>
      </c>
      <c r="I195" s="203"/>
      <c r="J195" s="204" t="n">
        <f aca="false">ROUND(I195*H195,2)</f>
        <v>0</v>
      </c>
      <c r="K195" s="200" t="s">
        <v>180</v>
      </c>
      <c r="L195" s="30"/>
      <c r="M195" s="205"/>
      <c r="N195" s="206" t="s">
        <v>46</v>
      </c>
      <c r="O195" s="67"/>
      <c r="P195" s="207" t="n">
        <f aca="false">O195*H195</f>
        <v>0</v>
      </c>
      <c r="Q195" s="207" t="n">
        <v>0</v>
      </c>
      <c r="R195" s="207" t="n">
        <f aca="false">Q195*H195</f>
        <v>0</v>
      </c>
      <c r="S195" s="207" t="n">
        <v>0</v>
      </c>
      <c r="T195" s="208" t="n">
        <f aca="false">S195*H195</f>
        <v>0</v>
      </c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R195" s="209" t="s">
        <v>149</v>
      </c>
      <c r="AT195" s="209" t="s">
        <v>177</v>
      </c>
      <c r="AU195" s="209" t="s">
        <v>85</v>
      </c>
      <c r="AY195" s="3" t="s">
        <v>175</v>
      </c>
      <c r="BE195" s="210" t="n">
        <f aca="false">IF(N195="základní",J195,0)</f>
        <v>0</v>
      </c>
      <c r="BF195" s="210" t="n">
        <f aca="false">IF(N195="snížená",J195,0)</f>
        <v>0</v>
      </c>
      <c r="BG195" s="210" t="n">
        <f aca="false">IF(N195="zákl. přenesená",J195,0)</f>
        <v>0</v>
      </c>
      <c r="BH195" s="210" t="n">
        <f aca="false">IF(N195="sníž. přenesená",J195,0)</f>
        <v>0</v>
      </c>
      <c r="BI195" s="210" t="n">
        <f aca="false">IF(N195="nulová",J195,0)</f>
        <v>0</v>
      </c>
      <c r="BJ195" s="3" t="s">
        <v>83</v>
      </c>
      <c r="BK195" s="210" t="n">
        <f aca="false">ROUND(I195*H195,2)</f>
        <v>0</v>
      </c>
      <c r="BL195" s="3" t="s">
        <v>149</v>
      </c>
      <c r="BM195" s="209" t="s">
        <v>577</v>
      </c>
    </row>
    <row r="196" s="31" customFormat="true" ht="16.4" hidden="false" customHeight="false" outlineLevel="0" collapsed="false">
      <c r="A196" s="24"/>
      <c r="B196" s="25"/>
      <c r="C196" s="26"/>
      <c r="D196" s="211" t="s">
        <v>182</v>
      </c>
      <c r="E196" s="26"/>
      <c r="F196" s="212" t="s">
        <v>290</v>
      </c>
      <c r="G196" s="26"/>
      <c r="H196" s="26"/>
      <c r="I196" s="213"/>
      <c r="J196" s="26"/>
      <c r="K196" s="26"/>
      <c r="L196" s="30"/>
      <c r="M196" s="214"/>
      <c r="N196" s="215"/>
      <c r="O196" s="67"/>
      <c r="P196" s="67"/>
      <c r="Q196" s="67"/>
      <c r="R196" s="67"/>
      <c r="S196" s="67"/>
      <c r="T196" s="68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T196" s="3" t="s">
        <v>182</v>
      </c>
      <c r="AU196" s="3" t="s">
        <v>85</v>
      </c>
    </row>
    <row r="197" s="31" customFormat="true" ht="12.8" hidden="false" customHeight="false" outlineLevel="0" collapsed="false">
      <c r="A197" s="24"/>
      <c r="B197" s="25"/>
      <c r="C197" s="26"/>
      <c r="D197" s="216" t="s">
        <v>184</v>
      </c>
      <c r="E197" s="26"/>
      <c r="F197" s="217" t="s">
        <v>291</v>
      </c>
      <c r="G197" s="26"/>
      <c r="H197" s="26"/>
      <c r="I197" s="213"/>
      <c r="J197" s="26"/>
      <c r="K197" s="26"/>
      <c r="L197" s="30"/>
      <c r="M197" s="214"/>
      <c r="N197" s="215"/>
      <c r="O197" s="67"/>
      <c r="P197" s="67"/>
      <c r="Q197" s="67"/>
      <c r="R197" s="67"/>
      <c r="S197" s="67"/>
      <c r="T197" s="68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T197" s="3" t="s">
        <v>184</v>
      </c>
      <c r="AU197" s="3" t="s">
        <v>85</v>
      </c>
    </row>
    <row r="198" s="218" customFormat="true" ht="12.8" hidden="false" customHeight="false" outlineLevel="0" collapsed="false">
      <c r="B198" s="219"/>
      <c r="C198" s="220"/>
      <c r="D198" s="211" t="s">
        <v>186</v>
      </c>
      <c r="E198" s="221"/>
      <c r="F198" s="222" t="s">
        <v>143</v>
      </c>
      <c r="G198" s="220"/>
      <c r="H198" s="223" t="n">
        <v>9</v>
      </c>
      <c r="I198" s="224"/>
      <c r="J198" s="220"/>
      <c r="K198" s="220"/>
      <c r="L198" s="225"/>
      <c r="M198" s="226"/>
      <c r="N198" s="227"/>
      <c r="O198" s="227"/>
      <c r="P198" s="227"/>
      <c r="Q198" s="227"/>
      <c r="R198" s="227"/>
      <c r="S198" s="227"/>
      <c r="T198" s="228"/>
      <c r="AT198" s="229" t="s">
        <v>186</v>
      </c>
      <c r="AU198" s="229" t="s">
        <v>85</v>
      </c>
      <c r="AV198" s="218" t="s">
        <v>85</v>
      </c>
      <c r="AW198" s="218" t="s">
        <v>36</v>
      </c>
      <c r="AX198" s="218" t="s">
        <v>75</v>
      </c>
      <c r="AY198" s="229" t="s">
        <v>175</v>
      </c>
    </row>
    <row r="199" s="218" customFormat="true" ht="12.8" hidden="false" customHeight="false" outlineLevel="0" collapsed="false">
      <c r="B199" s="219"/>
      <c r="C199" s="220"/>
      <c r="D199" s="211" t="s">
        <v>186</v>
      </c>
      <c r="E199" s="221"/>
      <c r="F199" s="222" t="s">
        <v>505</v>
      </c>
      <c r="G199" s="220"/>
      <c r="H199" s="223" t="n">
        <v>9</v>
      </c>
      <c r="I199" s="224"/>
      <c r="J199" s="220"/>
      <c r="K199" s="220"/>
      <c r="L199" s="225"/>
      <c r="M199" s="226"/>
      <c r="N199" s="227"/>
      <c r="O199" s="227"/>
      <c r="P199" s="227"/>
      <c r="Q199" s="227"/>
      <c r="R199" s="227"/>
      <c r="S199" s="227"/>
      <c r="T199" s="228"/>
      <c r="AT199" s="229" t="s">
        <v>186</v>
      </c>
      <c r="AU199" s="229" t="s">
        <v>85</v>
      </c>
      <c r="AV199" s="218" t="s">
        <v>85</v>
      </c>
      <c r="AW199" s="218" t="s">
        <v>36</v>
      </c>
      <c r="AX199" s="218" t="s">
        <v>75</v>
      </c>
      <c r="AY199" s="229" t="s">
        <v>175</v>
      </c>
    </row>
    <row r="200" s="230" customFormat="true" ht="12.8" hidden="false" customHeight="false" outlineLevel="0" collapsed="false">
      <c r="B200" s="231"/>
      <c r="C200" s="232"/>
      <c r="D200" s="211" t="s">
        <v>186</v>
      </c>
      <c r="E200" s="233"/>
      <c r="F200" s="234" t="s">
        <v>210</v>
      </c>
      <c r="G200" s="232"/>
      <c r="H200" s="235" t="n">
        <v>18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186</v>
      </c>
      <c r="AU200" s="241" t="s">
        <v>85</v>
      </c>
      <c r="AV200" s="230" t="s">
        <v>149</v>
      </c>
      <c r="AW200" s="230" t="s">
        <v>36</v>
      </c>
      <c r="AX200" s="230" t="s">
        <v>83</v>
      </c>
      <c r="AY200" s="241" t="s">
        <v>175</v>
      </c>
    </row>
    <row r="201" s="31" customFormat="true" ht="16.5" hidden="false" customHeight="true" outlineLevel="0" collapsed="false">
      <c r="A201" s="24"/>
      <c r="B201" s="25"/>
      <c r="C201" s="198" t="s">
        <v>7</v>
      </c>
      <c r="D201" s="198" t="s">
        <v>177</v>
      </c>
      <c r="E201" s="199" t="s">
        <v>578</v>
      </c>
      <c r="F201" s="200" t="s">
        <v>579</v>
      </c>
      <c r="G201" s="201" t="s">
        <v>138</v>
      </c>
      <c r="H201" s="202" t="n">
        <v>3</v>
      </c>
      <c r="I201" s="203"/>
      <c r="J201" s="204" t="n">
        <f aca="false">ROUND(I201*H201,2)</f>
        <v>0</v>
      </c>
      <c r="K201" s="200" t="s">
        <v>180</v>
      </c>
      <c r="L201" s="30"/>
      <c r="M201" s="205"/>
      <c r="N201" s="206" t="s">
        <v>46</v>
      </c>
      <c r="O201" s="67"/>
      <c r="P201" s="207" t="n">
        <f aca="false">O201*H201</f>
        <v>0</v>
      </c>
      <c r="Q201" s="207" t="n">
        <v>0</v>
      </c>
      <c r="R201" s="207" t="n">
        <f aca="false">Q201*H201</f>
        <v>0</v>
      </c>
      <c r="S201" s="207" t="n">
        <v>0</v>
      </c>
      <c r="T201" s="208" t="n">
        <f aca="false">S201*H201</f>
        <v>0</v>
      </c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R201" s="209" t="s">
        <v>149</v>
      </c>
      <c r="AT201" s="209" t="s">
        <v>177</v>
      </c>
      <c r="AU201" s="209" t="s">
        <v>85</v>
      </c>
      <c r="AY201" s="3" t="s">
        <v>175</v>
      </c>
      <c r="BE201" s="210" t="n">
        <f aca="false">IF(N201="základní",J201,0)</f>
        <v>0</v>
      </c>
      <c r="BF201" s="210" t="n">
        <f aca="false">IF(N201="snížená",J201,0)</f>
        <v>0</v>
      </c>
      <c r="BG201" s="210" t="n">
        <f aca="false">IF(N201="zákl. přenesená",J201,0)</f>
        <v>0</v>
      </c>
      <c r="BH201" s="210" t="n">
        <f aca="false">IF(N201="sníž. přenesená",J201,0)</f>
        <v>0</v>
      </c>
      <c r="BI201" s="210" t="n">
        <f aca="false">IF(N201="nulová",J201,0)</f>
        <v>0</v>
      </c>
      <c r="BJ201" s="3" t="s">
        <v>83</v>
      </c>
      <c r="BK201" s="210" t="n">
        <f aca="false">ROUND(I201*H201,2)</f>
        <v>0</v>
      </c>
      <c r="BL201" s="3" t="s">
        <v>149</v>
      </c>
      <c r="BM201" s="209" t="s">
        <v>580</v>
      </c>
    </row>
    <row r="202" s="31" customFormat="true" ht="16.4" hidden="false" customHeight="false" outlineLevel="0" collapsed="false">
      <c r="A202" s="24"/>
      <c r="B202" s="25"/>
      <c r="C202" s="26"/>
      <c r="D202" s="211" t="s">
        <v>182</v>
      </c>
      <c r="E202" s="26"/>
      <c r="F202" s="212" t="s">
        <v>581</v>
      </c>
      <c r="G202" s="26"/>
      <c r="H202" s="26"/>
      <c r="I202" s="213"/>
      <c r="J202" s="26"/>
      <c r="K202" s="26"/>
      <c r="L202" s="30"/>
      <c r="M202" s="214"/>
      <c r="N202" s="215"/>
      <c r="O202" s="67"/>
      <c r="P202" s="67"/>
      <c r="Q202" s="67"/>
      <c r="R202" s="67"/>
      <c r="S202" s="67"/>
      <c r="T202" s="68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T202" s="3" t="s">
        <v>182</v>
      </c>
      <c r="AU202" s="3" t="s">
        <v>85</v>
      </c>
    </row>
    <row r="203" s="31" customFormat="true" ht="12.8" hidden="false" customHeight="false" outlineLevel="0" collapsed="false">
      <c r="A203" s="24"/>
      <c r="B203" s="25"/>
      <c r="C203" s="26"/>
      <c r="D203" s="216" t="s">
        <v>184</v>
      </c>
      <c r="E203" s="26"/>
      <c r="F203" s="217" t="s">
        <v>582</v>
      </c>
      <c r="G203" s="26"/>
      <c r="H203" s="26"/>
      <c r="I203" s="213"/>
      <c r="J203" s="26"/>
      <c r="K203" s="26"/>
      <c r="L203" s="30"/>
      <c r="M203" s="214"/>
      <c r="N203" s="215"/>
      <c r="O203" s="67"/>
      <c r="P203" s="67"/>
      <c r="Q203" s="67"/>
      <c r="R203" s="67"/>
      <c r="S203" s="67"/>
      <c r="T203" s="68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T203" s="3" t="s">
        <v>184</v>
      </c>
      <c r="AU203" s="3" t="s">
        <v>85</v>
      </c>
    </row>
    <row r="204" s="218" customFormat="true" ht="12.8" hidden="false" customHeight="false" outlineLevel="0" collapsed="false">
      <c r="B204" s="219"/>
      <c r="C204" s="220"/>
      <c r="D204" s="211" t="s">
        <v>186</v>
      </c>
      <c r="E204" s="221"/>
      <c r="F204" s="222" t="s">
        <v>507</v>
      </c>
      <c r="G204" s="220"/>
      <c r="H204" s="223" t="n">
        <v>3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AT204" s="229" t="s">
        <v>186</v>
      </c>
      <c r="AU204" s="229" t="s">
        <v>85</v>
      </c>
      <c r="AV204" s="218" t="s">
        <v>85</v>
      </c>
      <c r="AW204" s="218" t="s">
        <v>36</v>
      </c>
      <c r="AX204" s="218" t="s">
        <v>83</v>
      </c>
      <c r="AY204" s="229" t="s">
        <v>175</v>
      </c>
    </row>
    <row r="205" s="31" customFormat="true" ht="16.5" hidden="false" customHeight="true" outlineLevel="0" collapsed="false">
      <c r="A205" s="24"/>
      <c r="B205" s="25"/>
      <c r="C205" s="198" t="s">
        <v>325</v>
      </c>
      <c r="D205" s="198" t="s">
        <v>177</v>
      </c>
      <c r="E205" s="199" t="s">
        <v>293</v>
      </c>
      <c r="F205" s="200" t="s">
        <v>294</v>
      </c>
      <c r="G205" s="201" t="s">
        <v>138</v>
      </c>
      <c r="H205" s="202" t="n">
        <v>17</v>
      </c>
      <c r="I205" s="203"/>
      <c r="J205" s="204" t="n">
        <f aca="false">ROUND(I205*H205,2)</f>
        <v>0</v>
      </c>
      <c r="K205" s="200" t="s">
        <v>180</v>
      </c>
      <c r="L205" s="30"/>
      <c r="M205" s="205"/>
      <c r="N205" s="206" t="s">
        <v>46</v>
      </c>
      <c r="O205" s="67"/>
      <c r="P205" s="207" t="n">
        <f aca="false">O205*H205</f>
        <v>0</v>
      </c>
      <c r="Q205" s="207" t="n">
        <v>0</v>
      </c>
      <c r="R205" s="207" t="n">
        <f aca="false">Q205*H205</f>
        <v>0</v>
      </c>
      <c r="S205" s="207" t="n">
        <v>0</v>
      </c>
      <c r="T205" s="208" t="n">
        <f aca="false">S205*H205</f>
        <v>0</v>
      </c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R205" s="209" t="s">
        <v>149</v>
      </c>
      <c r="AT205" s="209" t="s">
        <v>177</v>
      </c>
      <c r="AU205" s="209" t="s">
        <v>85</v>
      </c>
      <c r="AY205" s="3" t="s">
        <v>175</v>
      </c>
      <c r="BE205" s="210" t="n">
        <f aca="false">IF(N205="základní",J205,0)</f>
        <v>0</v>
      </c>
      <c r="BF205" s="210" t="n">
        <f aca="false">IF(N205="snížená",J205,0)</f>
        <v>0</v>
      </c>
      <c r="BG205" s="210" t="n">
        <f aca="false">IF(N205="zákl. přenesená",J205,0)</f>
        <v>0</v>
      </c>
      <c r="BH205" s="210" t="n">
        <f aca="false">IF(N205="sníž. přenesená",J205,0)</f>
        <v>0</v>
      </c>
      <c r="BI205" s="210" t="n">
        <f aca="false">IF(N205="nulová",J205,0)</f>
        <v>0</v>
      </c>
      <c r="BJ205" s="3" t="s">
        <v>83</v>
      </c>
      <c r="BK205" s="210" t="n">
        <f aca="false">ROUND(I205*H205,2)</f>
        <v>0</v>
      </c>
      <c r="BL205" s="3" t="s">
        <v>149</v>
      </c>
      <c r="BM205" s="209" t="s">
        <v>583</v>
      </c>
    </row>
    <row r="206" s="31" customFormat="true" ht="12.8" hidden="false" customHeight="false" outlineLevel="0" collapsed="false">
      <c r="A206" s="24"/>
      <c r="B206" s="25"/>
      <c r="C206" s="26"/>
      <c r="D206" s="211" t="s">
        <v>182</v>
      </c>
      <c r="E206" s="26"/>
      <c r="F206" s="212" t="s">
        <v>296</v>
      </c>
      <c r="G206" s="26"/>
      <c r="H206" s="26"/>
      <c r="I206" s="213"/>
      <c r="J206" s="26"/>
      <c r="K206" s="26"/>
      <c r="L206" s="30"/>
      <c r="M206" s="214"/>
      <c r="N206" s="215"/>
      <c r="O206" s="67"/>
      <c r="P206" s="67"/>
      <c r="Q206" s="67"/>
      <c r="R206" s="67"/>
      <c r="S206" s="67"/>
      <c r="T206" s="68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T206" s="3" t="s">
        <v>182</v>
      </c>
      <c r="AU206" s="3" t="s">
        <v>85</v>
      </c>
    </row>
    <row r="207" s="31" customFormat="true" ht="12.8" hidden="false" customHeight="false" outlineLevel="0" collapsed="false">
      <c r="A207" s="24"/>
      <c r="B207" s="25"/>
      <c r="C207" s="26"/>
      <c r="D207" s="216" t="s">
        <v>184</v>
      </c>
      <c r="E207" s="26"/>
      <c r="F207" s="217" t="s">
        <v>297</v>
      </c>
      <c r="G207" s="26"/>
      <c r="H207" s="26"/>
      <c r="I207" s="213"/>
      <c r="J207" s="26"/>
      <c r="K207" s="26"/>
      <c r="L207" s="30"/>
      <c r="M207" s="214"/>
      <c r="N207" s="215"/>
      <c r="O207" s="67"/>
      <c r="P207" s="67"/>
      <c r="Q207" s="67"/>
      <c r="R207" s="67"/>
      <c r="S207" s="67"/>
      <c r="T207" s="68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T207" s="3" t="s">
        <v>184</v>
      </c>
      <c r="AU207" s="3" t="s">
        <v>85</v>
      </c>
    </row>
    <row r="208" s="218" customFormat="true" ht="12.8" hidden="false" customHeight="false" outlineLevel="0" collapsed="false">
      <c r="B208" s="219"/>
      <c r="C208" s="220"/>
      <c r="D208" s="211" t="s">
        <v>186</v>
      </c>
      <c r="E208" s="221"/>
      <c r="F208" s="222" t="s">
        <v>145</v>
      </c>
      <c r="G208" s="220"/>
      <c r="H208" s="223" t="n">
        <v>17</v>
      </c>
      <c r="I208" s="224"/>
      <c r="J208" s="220"/>
      <c r="K208" s="220"/>
      <c r="L208" s="225"/>
      <c r="M208" s="226"/>
      <c r="N208" s="227"/>
      <c r="O208" s="227"/>
      <c r="P208" s="227"/>
      <c r="Q208" s="227"/>
      <c r="R208" s="227"/>
      <c r="S208" s="227"/>
      <c r="T208" s="228"/>
      <c r="AT208" s="229" t="s">
        <v>186</v>
      </c>
      <c r="AU208" s="229" t="s">
        <v>85</v>
      </c>
      <c r="AV208" s="218" t="s">
        <v>85</v>
      </c>
      <c r="AW208" s="218" t="s">
        <v>36</v>
      </c>
      <c r="AX208" s="218" t="s">
        <v>83</v>
      </c>
      <c r="AY208" s="229" t="s">
        <v>175</v>
      </c>
    </row>
    <row r="209" s="31" customFormat="true" ht="16.5" hidden="false" customHeight="true" outlineLevel="0" collapsed="false">
      <c r="A209" s="24"/>
      <c r="B209" s="25"/>
      <c r="C209" s="198" t="s">
        <v>332</v>
      </c>
      <c r="D209" s="198" t="s">
        <v>177</v>
      </c>
      <c r="E209" s="199" t="s">
        <v>299</v>
      </c>
      <c r="F209" s="200" t="s">
        <v>300</v>
      </c>
      <c r="G209" s="201" t="s">
        <v>138</v>
      </c>
      <c r="H209" s="202" t="n">
        <v>2</v>
      </c>
      <c r="I209" s="203"/>
      <c r="J209" s="204" t="n">
        <f aca="false">ROUND(I209*H209,2)</f>
        <v>0</v>
      </c>
      <c r="K209" s="200" t="s">
        <v>180</v>
      </c>
      <c r="L209" s="30"/>
      <c r="M209" s="205"/>
      <c r="N209" s="206" t="s">
        <v>46</v>
      </c>
      <c r="O209" s="67"/>
      <c r="P209" s="207" t="n">
        <f aca="false">O209*H209</f>
        <v>0</v>
      </c>
      <c r="Q209" s="207" t="n">
        <v>0</v>
      </c>
      <c r="R209" s="207" t="n">
        <f aca="false">Q209*H209</f>
        <v>0</v>
      </c>
      <c r="S209" s="207" t="n">
        <v>0</v>
      </c>
      <c r="T209" s="208" t="n">
        <f aca="false">S209*H209</f>
        <v>0</v>
      </c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R209" s="209" t="s">
        <v>149</v>
      </c>
      <c r="AT209" s="209" t="s">
        <v>177</v>
      </c>
      <c r="AU209" s="209" t="s">
        <v>85</v>
      </c>
      <c r="AY209" s="3" t="s">
        <v>175</v>
      </c>
      <c r="BE209" s="210" t="n">
        <f aca="false">IF(N209="základní",J209,0)</f>
        <v>0</v>
      </c>
      <c r="BF209" s="210" t="n">
        <f aca="false">IF(N209="snížená",J209,0)</f>
        <v>0</v>
      </c>
      <c r="BG209" s="210" t="n">
        <f aca="false">IF(N209="zákl. přenesená",J209,0)</f>
        <v>0</v>
      </c>
      <c r="BH209" s="210" t="n">
        <f aca="false">IF(N209="sníž. přenesená",J209,0)</f>
        <v>0</v>
      </c>
      <c r="BI209" s="210" t="n">
        <f aca="false">IF(N209="nulová",J209,0)</f>
        <v>0</v>
      </c>
      <c r="BJ209" s="3" t="s">
        <v>83</v>
      </c>
      <c r="BK209" s="210" t="n">
        <f aca="false">ROUND(I209*H209,2)</f>
        <v>0</v>
      </c>
      <c r="BL209" s="3" t="s">
        <v>149</v>
      </c>
      <c r="BM209" s="209" t="s">
        <v>584</v>
      </c>
    </row>
    <row r="210" s="31" customFormat="true" ht="12.8" hidden="false" customHeight="false" outlineLevel="0" collapsed="false">
      <c r="A210" s="24"/>
      <c r="B210" s="25"/>
      <c r="C210" s="26"/>
      <c r="D210" s="211" t="s">
        <v>182</v>
      </c>
      <c r="E210" s="26"/>
      <c r="F210" s="212" t="s">
        <v>302</v>
      </c>
      <c r="G210" s="26"/>
      <c r="H210" s="26"/>
      <c r="I210" s="213"/>
      <c r="J210" s="26"/>
      <c r="K210" s="26"/>
      <c r="L210" s="30"/>
      <c r="M210" s="214"/>
      <c r="N210" s="215"/>
      <c r="O210" s="67"/>
      <c r="P210" s="67"/>
      <c r="Q210" s="67"/>
      <c r="R210" s="67"/>
      <c r="S210" s="67"/>
      <c r="T210" s="68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T210" s="3" t="s">
        <v>182</v>
      </c>
      <c r="AU210" s="3" t="s">
        <v>85</v>
      </c>
    </row>
    <row r="211" s="31" customFormat="true" ht="12.8" hidden="false" customHeight="false" outlineLevel="0" collapsed="false">
      <c r="A211" s="24"/>
      <c r="B211" s="25"/>
      <c r="C211" s="26"/>
      <c r="D211" s="216" t="s">
        <v>184</v>
      </c>
      <c r="E211" s="26"/>
      <c r="F211" s="217" t="s">
        <v>303</v>
      </c>
      <c r="G211" s="26"/>
      <c r="H211" s="26"/>
      <c r="I211" s="213"/>
      <c r="J211" s="26"/>
      <c r="K211" s="26"/>
      <c r="L211" s="30"/>
      <c r="M211" s="214"/>
      <c r="N211" s="215"/>
      <c r="O211" s="67"/>
      <c r="P211" s="67"/>
      <c r="Q211" s="67"/>
      <c r="R211" s="67"/>
      <c r="S211" s="67"/>
      <c r="T211" s="68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T211" s="3" t="s">
        <v>184</v>
      </c>
      <c r="AU211" s="3" t="s">
        <v>85</v>
      </c>
    </row>
    <row r="212" s="218" customFormat="true" ht="12.8" hidden="false" customHeight="false" outlineLevel="0" collapsed="false">
      <c r="B212" s="219"/>
      <c r="C212" s="220"/>
      <c r="D212" s="211" t="s">
        <v>186</v>
      </c>
      <c r="E212" s="221"/>
      <c r="F212" s="222" t="s">
        <v>147</v>
      </c>
      <c r="G212" s="220"/>
      <c r="H212" s="223" t="n">
        <v>2</v>
      </c>
      <c r="I212" s="224"/>
      <c r="J212" s="220"/>
      <c r="K212" s="220"/>
      <c r="L212" s="225"/>
      <c r="M212" s="226"/>
      <c r="N212" s="227"/>
      <c r="O212" s="227"/>
      <c r="P212" s="227"/>
      <c r="Q212" s="227"/>
      <c r="R212" s="227"/>
      <c r="S212" s="227"/>
      <c r="T212" s="228"/>
      <c r="AT212" s="229" t="s">
        <v>186</v>
      </c>
      <c r="AU212" s="229" t="s">
        <v>85</v>
      </c>
      <c r="AV212" s="218" t="s">
        <v>85</v>
      </c>
      <c r="AW212" s="218" t="s">
        <v>36</v>
      </c>
      <c r="AX212" s="218" t="s">
        <v>83</v>
      </c>
      <c r="AY212" s="229" t="s">
        <v>175</v>
      </c>
    </row>
    <row r="213" s="31" customFormat="true" ht="16.5" hidden="false" customHeight="true" outlineLevel="0" collapsed="false">
      <c r="A213" s="24"/>
      <c r="B213" s="25"/>
      <c r="C213" s="198" t="s">
        <v>340</v>
      </c>
      <c r="D213" s="198" t="s">
        <v>177</v>
      </c>
      <c r="E213" s="199" t="s">
        <v>585</v>
      </c>
      <c r="F213" s="200" t="s">
        <v>586</v>
      </c>
      <c r="G213" s="201" t="s">
        <v>138</v>
      </c>
      <c r="H213" s="202" t="n">
        <v>2</v>
      </c>
      <c r="I213" s="203"/>
      <c r="J213" s="204" t="n">
        <f aca="false">ROUND(I213*H213,2)</f>
        <v>0</v>
      </c>
      <c r="K213" s="200" t="s">
        <v>180</v>
      </c>
      <c r="L213" s="30"/>
      <c r="M213" s="205"/>
      <c r="N213" s="206" t="s">
        <v>46</v>
      </c>
      <c r="O213" s="67"/>
      <c r="P213" s="207" t="n">
        <f aca="false">O213*H213</f>
        <v>0</v>
      </c>
      <c r="Q213" s="207" t="n">
        <v>0</v>
      </c>
      <c r="R213" s="207" t="n">
        <f aca="false">Q213*H213</f>
        <v>0</v>
      </c>
      <c r="S213" s="207" t="n">
        <v>0</v>
      </c>
      <c r="T213" s="208" t="n">
        <f aca="false">S213*H213</f>
        <v>0</v>
      </c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R213" s="209" t="s">
        <v>149</v>
      </c>
      <c r="AT213" s="209" t="s">
        <v>177</v>
      </c>
      <c r="AU213" s="209" t="s">
        <v>85</v>
      </c>
      <c r="AY213" s="3" t="s">
        <v>175</v>
      </c>
      <c r="BE213" s="210" t="n">
        <f aca="false">IF(N213="základní",J213,0)</f>
        <v>0</v>
      </c>
      <c r="BF213" s="210" t="n">
        <f aca="false">IF(N213="snížená",J213,0)</f>
        <v>0</v>
      </c>
      <c r="BG213" s="210" t="n">
        <f aca="false">IF(N213="zákl. přenesená",J213,0)</f>
        <v>0</v>
      </c>
      <c r="BH213" s="210" t="n">
        <f aca="false">IF(N213="sníž. přenesená",J213,0)</f>
        <v>0</v>
      </c>
      <c r="BI213" s="210" t="n">
        <f aca="false">IF(N213="nulová",J213,0)</f>
        <v>0</v>
      </c>
      <c r="BJ213" s="3" t="s">
        <v>83</v>
      </c>
      <c r="BK213" s="210" t="n">
        <f aca="false">ROUND(I213*H213,2)</f>
        <v>0</v>
      </c>
      <c r="BL213" s="3" t="s">
        <v>149</v>
      </c>
      <c r="BM213" s="209" t="s">
        <v>587</v>
      </c>
    </row>
    <row r="214" s="31" customFormat="true" ht="12.8" hidden="false" customHeight="false" outlineLevel="0" collapsed="false">
      <c r="A214" s="24"/>
      <c r="B214" s="25"/>
      <c r="C214" s="26"/>
      <c r="D214" s="211" t="s">
        <v>182</v>
      </c>
      <c r="E214" s="26"/>
      <c r="F214" s="212" t="s">
        <v>588</v>
      </c>
      <c r="G214" s="26"/>
      <c r="H214" s="26"/>
      <c r="I214" s="213"/>
      <c r="J214" s="26"/>
      <c r="K214" s="26"/>
      <c r="L214" s="30"/>
      <c r="M214" s="214"/>
      <c r="N214" s="215"/>
      <c r="O214" s="67"/>
      <c r="P214" s="67"/>
      <c r="Q214" s="67"/>
      <c r="R214" s="67"/>
      <c r="S214" s="67"/>
      <c r="T214" s="68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T214" s="3" t="s">
        <v>182</v>
      </c>
      <c r="AU214" s="3" t="s">
        <v>85</v>
      </c>
    </row>
    <row r="215" s="31" customFormat="true" ht="12.8" hidden="false" customHeight="false" outlineLevel="0" collapsed="false">
      <c r="A215" s="24"/>
      <c r="B215" s="25"/>
      <c r="C215" s="26"/>
      <c r="D215" s="216" t="s">
        <v>184</v>
      </c>
      <c r="E215" s="26"/>
      <c r="F215" s="217" t="s">
        <v>589</v>
      </c>
      <c r="G215" s="26"/>
      <c r="H215" s="26"/>
      <c r="I215" s="213"/>
      <c r="J215" s="26"/>
      <c r="K215" s="26"/>
      <c r="L215" s="30"/>
      <c r="M215" s="214"/>
      <c r="N215" s="215"/>
      <c r="O215" s="67"/>
      <c r="P215" s="67"/>
      <c r="Q215" s="67"/>
      <c r="R215" s="67"/>
      <c r="S215" s="67"/>
      <c r="T215" s="68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T215" s="3" t="s">
        <v>184</v>
      </c>
      <c r="AU215" s="3" t="s">
        <v>85</v>
      </c>
    </row>
    <row r="216" s="218" customFormat="true" ht="12.8" hidden="false" customHeight="false" outlineLevel="0" collapsed="false">
      <c r="B216" s="219"/>
      <c r="C216" s="220"/>
      <c r="D216" s="211" t="s">
        <v>186</v>
      </c>
      <c r="E216" s="221"/>
      <c r="F216" s="222" t="s">
        <v>509</v>
      </c>
      <c r="G216" s="220"/>
      <c r="H216" s="223" t="n">
        <v>2</v>
      </c>
      <c r="I216" s="224"/>
      <c r="J216" s="220"/>
      <c r="K216" s="220"/>
      <c r="L216" s="225"/>
      <c r="M216" s="226"/>
      <c r="N216" s="227"/>
      <c r="O216" s="227"/>
      <c r="P216" s="227"/>
      <c r="Q216" s="227"/>
      <c r="R216" s="227"/>
      <c r="S216" s="227"/>
      <c r="T216" s="228"/>
      <c r="AT216" s="229" t="s">
        <v>186</v>
      </c>
      <c r="AU216" s="229" t="s">
        <v>85</v>
      </c>
      <c r="AV216" s="218" t="s">
        <v>85</v>
      </c>
      <c r="AW216" s="218" t="s">
        <v>36</v>
      </c>
      <c r="AX216" s="218" t="s">
        <v>83</v>
      </c>
      <c r="AY216" s="229" t="s">
        <v>175</v>
      </c>
    </row>
    <row r="217" s="31" customFormat="true" ht="16.5" hidden="false" customHeight="true" outlineLevel="0" collapsed="false">
      <c r="A217" s="24"/>
      <c r="B217" s="25"/>
      <c r="C217" s="198" t="s">
        <v>347</v>
      </c>
      <c r="D217" s="198" t="s">
        <v>177</v>
      </c>
      <c r="E217" s="199" t="s">
        <v>590</v>
      </c>
      <c r="F217" s="200" t="s">
        <v>591</v>
      </c>
      <c r="G217" s="201" t="s">
        <v>138</v>
      </c>
      <c r="H217" s="202" t="n">
        <v>1</v>
      </c>
      <c r="I217" s="203"/>
      <c r="J217" s="204" t="n">
        <f aca="false">ROUND(I217*H217,2)</f>
        <v>0</v>
      </c>
      <c r="K217" s="200" t="s">
        <v>180</v>
      </c>
      <c r="L217" s="30"/>
      <c r="M217" s="205"/>
      <c r="N217" s="206" t="s">
        <v>46</v>
      </c>
      <c r="O217" s="67"/>
      <c r="P217" s="207" t="n">
        <f aca="false">O217*H217</f>
        <v>0</v>
      </c>
      <c r="Q217" s="207" t="n">
        <v>0</v>
      </c>
      <c r="R217" s="207" t="n">
        <f aca="false">Q217*H217</f>
        <v>0</v>
      </c>
      <c r="S217" s="207" t="n">
        <v>0</v>
      </c>
      <c r="T217" s="208" t="n">
        <f aca="false">S217*H217</f>
        <v>0</v>
      </c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R217" s="209" t="s">
        <v>149</v>
      </c>
      <c r="AT217" s="209" t="s">
        <v>177</v>
      </c>
      <c r="AU217" s="209" t="s">
        <v>85</v>
      </c>
      <c r="AY217" s="3" t="s">
        <v>175</v>
      </c>
      <c r="BE217" s="210" t="n">
        <f aca="false">IF(N217="základní",J217,0)</f>
        <v>0</v>
      </c>
      <c r="BF217" s="210" t="n">
        <f aca="false">IF(N217="snížená",J217,0)</f>
        <v>0</v>
      </c>
      <c r="BG217" s="210" t="n">
        <f aca="false">IF(N217="zákl. přenesená",J217,0)</f>
        <v>0</v>
      </c>
      <c r="BH217" s="210" t="n">
        <f aca="false">IF(N217="sníž. přenesená",J217,0)</f>
        <v>0</v>
      </c>
      <c r="BI217" s="210" t="n">
        <f aca="false">IF(N217="nulová",J217,0)</f>
        <v>0</v>
      </c>
      <c r="BJ217" s="3" t="s">
        <v>83</v>
      </c>
      <c r="BK217" s="210" t="n">
        <f aca="false">ROUND(I217*H217,2)</f>
        <v>0</v>
      </c>
      <c r="BL217" s="3" t="s">
        <v>149</v>
      </c>
      <c r="BM217" s="209" t="s">
        <v>592</v>
      </c>
    </row>
    <row r="218" s="31" customFormat="true" ht="12.8" hidden="false" customHeight="false" outlineLevel="0" collapsed="false">
      <c r="A218" s="24"/>
      <c r="B218" s="25"/>
      <c r="C218" s="26"/>
      <c r="D218" s="211" t="s">
        <v>182</v>
      </c>
      <c r="E218" s="26"/>
      <c r="F218" s="212" t="s">
        <v>593</v>
      </c>
      <c r="G218" s="26"/>
      <c r="H218" s="26"/>
      <c r="I218" s="213"/>
      <c r="J218" s="26"/>
      <c r="K218" s="26"/>
      <c r="L218" s="30"/>
      <c r="M218" s="214"/>
      <c r="N218" s="215"/>
      <c r="O218" s="67"/>
      <c r="P218" s="67"/>
      <c r="Q218" s="67"/>
      <c r="R218" s="67"/>
      <c r="S218" s="67"/>
      <c r="T218" s="68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T218" s="3" t="s">
        <v>182</v>
      </c>
      <c r="AU218" s="3" t="s">
        <v>85</v>
      </c>
    </row>
    <row r="219" s="31" customFormat="true" ht="12.8" hidden="false" customHeight="false" outlineLevel="0" collapsed="false">
      <c r="A219" s="24"/>
      <c r="B219" s="25"/>
      <c r="C219" s="26"/>
      <c r="D219" s="216" t="s">
        <v>184</v>
      </c>
      <c r="E219" s="26"/>
      <c r="F219" s="217" t="s">
        <v>594</v>
      </c>
      <c r="G219" s="26"/>
      <c r="H219" s="26"/>
      <c r="I219" s="213"/>
      <c r="J219" s="26"/>
      <c r="K219" s="26"/>
      <c r="L219" s="30"/>
      <c r="M219" s="214"/>
      <c r="N219" s="215"/>
      <c r="O219" s="67"/>
      <c r="P219" s="67"/>
      <c r="Q219" s="67"/>
      <c r="R219" s="67"/>
      <c r="S219" s="67"/>
      <c r="T219" s="68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T219" s="3" t="s">
        <v>184</v>
      </c>
      <c r="AU219" s="3" t="s">
        <v>85</v>
      </c>
    </row>
    <row r="220" s="218" customFormat="true" ht="12.8" hidden="false" customHeight="false" outlineLevel="0" collapsed="false">
      <c r="B220" s="219"/>
      <c r="C220" s="220"/>
      <c r="D220" s="211" t="s">
        <v>186</v>
      </c>
      <c r="E220" s="221"/>
      <c r="F220" s="222" t="s">
        <v>511</v>
      </c>
      <c r="G220" s="220"/>
      <c r="H220" s="223" t="n">
        <v>1</v>
      </c>
      <c r="I220" s="224"/>
      <c r="J220" s="220"/>
      <c r="K220" s="220"/>
      <c r="L220" s="225"/>
      <c r="M220" s="226"/>
      <c r="N220" s="227"/>
      <c r="O220" s="227"/>
      <c r="P220" s="227"/>
      <c r="Q220" s="227"/>
      <c r="R220" s="227"/>
      <c r="S220" s="227"/>
      <c r="T220" s="228"/>
      <c r="AT220" s="229" t="s">
        <v>186</v>
      </c>
      <c r="AU220" s="229" t="s">
        <v>85</v>
      </c>
      <c r="AV220" s="218" t="s">
        <v>85</v>
      </c>
      <c r="AW220" s="218" t="s">
        <v>36</v>
      </c>
      <c r="AX220" s="218" t="s">
        <v>83</v>
      </c>
      <c r="AY220" s="229" t="s">
        <v>175</v>
      </c>
    </row>
    <row r="221" s="31" customFormat="true" ht="21.75" hidden="false" customHeight="true" outlineLevel="0" collapsed="false">
      <c r="A221" s="24"/>
      <c r="B221" s="25"/>
      <c r="C221" s="198" t="s">
        <v>354</v>
      </c>
      <c r="D221" s="198" t="s">
        <v>177</v>
      </c>
      <c r="E221" s="199" t="s">
        <v>305</v>
      </c>
      <c r="F221" s="200" t="s">
        <v>306</v>
      </c>
      <c r="G221" s="201" t="s">
        <v>138</v>
      </c>
      <c r="H221" s="202" t="n">
        <v>1254</v>
      </c>
      <c r="I221" s="203"/>
      <c r="J221" s="204" t="n">
        <f aca="false">ROUND(I221*H221,2)</f>
        <v>0</v>
      </c>
      <c r="K221" s="200" t="s">
        <v>180</v>
      </c>
      <c r="L221" s="30"/>
      <c r="M221" s="205"/>
      <c r="N221" s="206" t="s">
        <v>46</v>
      </c>
      <c r="O221" s="67"/>
      <c r="P221" s="207" t="n">
        <f aca="false">O221*H221</f>
        <v>0</v>
      </c>
      <c r="Q221" s="207" t="n">
        <v>0</v>
      </c>
      <c r="R221" s="207" t="n">
        <f aca="false">Q221*H221</f>
        <v>0</v>
      </c>
      <c r="S221" s="207" t="n">
        <v>0</v>
      </c>
      <c r="T221" s="208" t="n">
        <f aca="false">S221*H221</f>
        <v>0</v>
      </c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R221" s="209" t="s">
        <v>149</v>
      </c>
      <c r="AT221" s="209" t="s">
        <v>177</v>
      </c>
      <c r="AU221" s="209" t="s">
        <v>85</v>
      </c>
      <c r="AY221" s="3" t="s">
        <v>175</v>
      </c>
      <c r="BE221" s="210" t="n">
        <f aca="false">IF(N221="základní",J221,0)</f>
        <v>0</v>
      </c>
      <c r="BF221" s="210" t="n">
        <f aca="false">IF(N221="snížená",J221,0)</f>
        <v>0</v>
      </c>
      <c r="BG221" s="210" t="n">
        <f aca="false">IF(N221="zákl. přenesená",J221,0)</f>
        <v>0</v>
      </c>
      <c r="BH221" s="210" t="n">
        <f aca="false">IF(N221="sníž. přenesená",J221,0)</f>
        <v>0</v>
      </c>
      <c r="BI221" s="210" t="n">
        <f aca="false">IF(N221="nulová",J221,0)</f>
        <v>0</v>
      </c>
      <c r="BJ221" s="3" t="s">
        <v>83</v>
      </c>
      <c r="BK221" s="210" t="n">
        <f aca="false">ROUND(I221*H221,2)</f>
        <v>0</v>
      </c>
      <c r="BL221" s="3" t="s">
        <v>149</v>
      </c>
      <c r="BM221" s="209" t="s">
        <v>595</v>
      </c>
    </row>
    <row r="222" s="31" customFormat="true" ht="16.4" hidden="false" customHeight="false" outlineLevel="0" collapsed="false">
      <c r="A222" s="24"/>
      <c r="B222" s="25"/>
      <c r="C222" s="26"/>
      <c r="D222" s="211" t="s">
        <v>182</v>
      </c>
      <c r="E222" s="26"/>
      <c r="F222" s="212" t="s">
        <v>308</v>
      </c>
      <c r="G222" s="26"/>
      <c r="H222" s="26"/>
      <c r="I222" s="213"/>
      <c r="J222" s="26"/>
      <c r="K222" s="26"/>
      <c r="L222" s="30"/>
      <c r="M222" s="214"/>
      <c r="N222" s="215"/>
      <c r="O222" s="67"/>
      <c r="P222" s="67"/>
      <c r="Q222" s="67"/>
      <c r="R222" s="67"/>
      <c r="S222" s="67"/>
      <c r="T222" s="68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T222" s="3" t="s">
        <v>182</v>
      </c>
      <c r="AU222" s="3" t="s">
        <v>85</v>
      </c>
    </row>
    <row r="223" s="31" customFormat="true" ht="12.8" hidden="false" customHeight="false" outlineLevel="0" collapsed="false">
      <c r="A223" s="24"/>
      <c r="B223" s="25"/>
      <c r="C223" s="26"/>
      <c r="D223" s="216" t="s">
        <v>184</v>
      </c>
      <c r="E223" s="26"/>
      <c r="F223" s="217" t="s">
        <v>309</v>
      </c>
      <c r="G223" s="26"/>
      <c r="H223" s="26"/>
      <c r="I223" s="213"/>
      <c r="J223" s="26"/>
      <c r="K223" s="26"/>
      <c r="L223" s="30"/>
      <c r="M223" s="214"/>
      <c r="N223" s="215"/>
      <c r="O223" s="67"/>
      <c r="P223" s="67"/>
      <c r="Q223" s="67"/>
      <c r="R223" s="67"/>
      <c r="S223" s="67"/>
      <c r="T223" s="68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T223" s="3" t="s">
        <v>184</v>
      </c>
      <c r="AU223" s="3" t="s">
        <v>85</v>
      </c>
    </row>
    <row r="224" s="218" customFormat="true" ht="12.8" hidden="false" customHeight="false" outlineLevel="0" collapsed="false">
      <c r="B224" s="219"/>
      <c r="C224" s="220"/>
      <c r="D224" s="211" t="s">
        <v>186</v>
      </c>
      <c r="E224" s="221"/>
      <c r="F224" s="222" t="s">
        <v>310</v>
      </c>
      <c r="G224" s="220"/>
      <c r="H224" s="223" t="n">
        <v>342</v>
      </c>
      <c r="I224" s="224"/>
      <c r="J224" s="220"/>
      <c r="K224" s="220"/>
      <c r="L224" s="225"/>
      <c r="M224" s="226"/>
      <c r="N224" s="227"/>
      <c r="O224" s="227"/>
      <c r="P224" s="227"/>
      <c r="Q224" s="227"/>
      <c r="R224" s="227"/>
      <c r="S224" s="227"/>
      <c r="T224" s="228"/>
      <c r="AT224" s="229" t="s">
        <v>186</v>
      </c>
      <c r="AU224" s="229" t="s">
        <v>85</v>
      </c>
      <c r="AV224" s="218" t="s">
        <v>85</v>
      </c>
      <c r="AW224" s="218" t="s">
        <v>36</v>
      </c>
      <c r="AX224" s="218" t="s">
        <v>75</v>
      </c>
      <c r="AY224" s="229" t="s">
        <v>175</v>
      </c>
    </row>
    <row r="225" s="218" customFormat="true" ht="12.8" hidden="false" customHeight="false" outlineLevel="0" collapsed="false">
      <c r="B225" s="219"/>
      <c r="C225" s="220"/>
      <c r="D225" s="211" t="s">
        <v>186</v>
      </c>
      <c r="E225" s="221"/>
      <c r="F225" s="222" t="s">
        <v>311</v>
      </c>
      <c r="G225" s="220"/>
      <c r="H225" s="223" t="n">
        <v>912</v>
      </c>
      <c r="I225" s="224"/>
      <c r="J225" s="220"/>
      <c r="K225" s="220"/>
      <c r="L225" s="225"/>
      <c r="M225" s="226"/>
      <c r="N225" s="227"/>
      <c r="O225" s="227"/>
      <c r="P225" s="227"/>
      <c r="Q225" s="227"/>
      <c r="R225" s="227"/>
      <c r="S225" s="227"/>
      <c r="T225" s="228"/>
      <c r="AT225" s="229" t="s">
        <v>186</v>
      </c>
      <c r="AU225" s="229" t="s">
        <v>85</v>
      </c>
      <c r="AV225" s="218" t="s">
        <v>85</v>
      </c>
      <c r="AW225" s="218" t="s">
        <v>36</v>
      </c>
      <c r="AX225" s="218" t="s">
        <v>75</v>
      </c>
      <c r="AY225" s="229" t="s">
        <v>175</v>
      </c>
    </row>
    <row r="226" s="230" customFormat="true" ht="12.8" hidden="false" customHeight="false" outlineLevel="0" collapsed="false">
      <c r="B226" s="231"/>
      <c r="C226" s="232"/>
      <c r="D226" s="211" t="s">
        <v>186</v>
      </c>
      <c r="E226" s="233"/>
      <c r="F226" s="234" t="s">
        <v>210</v>
      </c>
      <c r="G226" s="232"/>
      <c r="H226" s="235" t="n">
        <v>1254</v>
      </c>
      <c r="I226" s="236"/>
      <c r="J226" s="232"/>
      <c r="K226" s="232"/>
      <c r="L226" s="237"/>
      <c r="M226" s="238"/>
      <c r="N226" s="239"/>
      <c r="O226" s="239"/>
      <c r="P226" s="239"/>
      <c r="Q226" s="239"/>
      <c r="R226" s="239"/>
      <c r="S226" s="239"/>
      <c r="T226" s="240"/>
      <c r="AT226" s="241" t="s">
        <v>186</v>
      </c>
      <c r="AU226" s="241" t="s">
        <v>85</v>
      </c>
      <c r="AV226" s="230" t="s">
        <v>149</v>
      </c>
      <c r="AW226" s="230" t="s">
        <v>36</v>
      </c>
      <c r="AX226" s="230" t="s">
        <v>83</v>
      </c>
      <c r="AY226" s="241" t="s">
        <v>175</v>
      </c>
    </row>
    <row r="227" s="31" customFormat="true" ht="21.75" hidden="false" customHeight="true" outlineLevel="0" collapsed="false">
      <c r="A227" s="24"/>
      <c r="B227" s="25"/>
      <c r="C227" s="198" t="s">
        <v>361</v>
      </c>
      <c r="D227" s="198" t="s">
        <v>177</v>
      </c>
      <c r="E227" s="199" t="s">
        <v>313</v>
      </c>
      <c r="F227" s="200" t="s">
        <v>314</v>
      </c>
      <c r="G227" s="201" t="s">
        <v>138</v>
      </c>
      <c r="H227" s="202" t="n">
        <v>228</v>
      </c>
      <c r="I227" s="203"/>
      <c r="J227" s="204" t="n">
        <f aca="false">ROUND(I227*H227,2)</f>
        <v>0</v>
      </c>
      <c r="K227" s="200" t="s">
        <v>180</v>
      </c>
      <c r="L227" s="30"/>
      <c r="M227" s="205"/>
      <c r="N227" s="206" t="s">
        <v>46</v>
      </c>
      <c r="O227" s="67"/>
      <c r="P227" s="207" t="n">
        <f aca="false">O227*H227</f>
        <v>0</v>
      </c>
      <c r="Q227" s="207" t="n">
        <v>0</v>
      </c>
      <c r="R227" s="207" t="n">
        <f aca="false">Q227*H227</f>
        <v>0</v>
      </c>
      <c r="S227" s="207" t="n">
        <v>0</v>
      </c>
      <c r="T227" s="208" t="n">
        <f aca="false">S227*H227</f>
        <v>0</v>
      </c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R227" s="209" t="s">
        <v>149</v>
      </c>
      <c r="AT227" s="209" t="s">
        <v>177</v>
      </c>
      <c r="AU227" s="209" t="s">
        <v>85</v>
      </c>
      <c r="AY227" s="3" t="s">
        <v>175</v>
      </c>
      <c r="BE227" s="210" t="n">
        <f aca="false">IF(N227="základní",J227,0)</f>
        <v>0</v>
      </c>
      <c r="BF227" s="210" t="n">
        <f aca="false">IF(N227="snížená",J227,0)</f>
        <v>0</v>
      </c>
      <c r="BG227" s="210" t="n">
        <f aca="false">IF(N227="zákl. přenesená",J227,0)</f>
        <v>0</v>
      </c>
      <c r="BH227" s="210" t="n">
        <f aca="false">IF(N227="sníž. přenesená",J227,0)</f>
        <v>0</v>
      </c>
      <c r="BI227" s="210" t="n">
        <f aca="false">IF(N227="nulová",J227,0)</f>
        <v>0</v>
      </c>
      <c r="BJ227" s="3" t="s">
        <v>83</v>
      </c>
      <c r="BK227" s="210" t="n">
        <f aca="false">ROUND(I227*H227,2)</f>
        <v>0</v>
      </c>
      <c r="BL227" s="3" t="s">
        <v>149</v>
      </c>
      <c r="BM227" s="209" t="s">
        <v>596</v>
      </c>
    </row>
    <row r="228" s="31" customFormat="true" ht="16.4" hidden="false" customHeight="false" outlineLevel="0" collapsed="false">
      <c r="A228" s="24"/>
      <c r="B228" s="25"/>
      <c r="C228" s="26"/>
      <c r="D228" s="211" t="s">
        <v>182</v>
      </c>
      <c r="E228" s="26"/>
      <c r="F228" s="212" t="s">
        <v>316</v>
      </c>
      <c r="G228" s="26"/>
      <c r="H228" s="26"/>
      <c r="I228" s="213"/>
      <c r="J228" s="26"/>
      <c r="K228" s="26"/>
      <c r="L228" s="30"/>
      <c r="M228" s="214"/>
      <c r="N228" s="215"/>
      <c r="O228" s="67"/>
      <c r="P228" s="67"/>
      <c r="Q228" s="67"/>
      <c r="R228" s="67"/>
      <c r="S228" s="67"/>
      <c r="T228" s="68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T228" s="3" t="s">
        <v>182</v>
      </c>
      <c r="AU228" s="3" t="s">
        <v>85</v>
      </c>
    </row>
    <row r="229" s="31" customFormat="true" ht="12.8" hidden="false" customHeight="false" outlineLevel="0" collapsed="false">
      <c r="A229" s="24"/>
      <c r="B229" s="25"/>
      <c r="C229" s="26"/>
      <c r="D229" s="216" t="s">
        <v>184</v>
      </c>
      <c r="E229" s="26"/>
      <c r="F229" s="217" t="s">
        <v>317</v>
      </c>
      <c r="G229" s="26"/>
      <c r="H229" s="26"/>
      <c r="I229" s="213"/>
      <c r="J229" s="26"/>
      <c r="K229" s="26"/>
      <c r="L229" s="30"/>
      <c r="M229" s="214"/>
      <c r="N229" s="215"/>
      <c r="O229" s="67"/>
      <c r="P229" s="67"/>
      <c r="Q229" s="67"/>
      <c r="R229" s="67"/>
      <c r="S229" s="67"/>
      <c r="T229" s="68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T229" s="3" t="s">
        <v>184</v>
      </c>
      <c r="AU229" s="3" t="s">
        <v>85</v>
      </c>
    </row>
    <row r="230" s="218" customFormat="true" ht="12.8" hidden="false" customHeight="false" outlineLevel="0" collapsed="false">
      <c r="B230" s="219"/>
      <c r="C230" s="220"/>
      <c r="D230" s="211" t="s">
        <v>186</v>
      </c>
      <c r="E230" s="221"/>
      <c r="F230" s="222" t="s">
        <v>318</v>
      </c>
      <c r="G230" s="220"/>
      <c r="H230" s="223" t="n">
        <v>171</v>
      </c>
      <c r="I230" s="224"/>
      <c r="J230" s="220"/>
      <c r="K230" s="220"/>
      <c r="L230" s="225"/>
      <c r="M230" s="226"/>
      <c r="N230" s="227"/>
      <c r="O230" s="227"/>
      <c r="P230" s="227"/>
      <c r="Q230" s="227"/>
      <c r="R230" s="227"/>
      <c r="S230" s="227"/>
      <c r="T230" s="228"/>
      <c r="AT230" s="229" t="s">
        <v>186</v>
      </c>
      <c r="AU230" s="229" t="s">
        <v>85</v>
      </c>
      <c r="AV230" s="218" t="s">
        <v>85</v>
      </c>
      <c r="AW230" s="218" t="s">
        <v>36</v>
      </c>
      <c r="AX230" s="218" t="s">
        <v>75</v>
      </c>
      <c r="AY230" s="229" t="s">
        <v>175</v>
      </c>
    </row>
    <row r="231" s="218" customFormat="true" ht="12.8" hidden="false" customHeight="false" outlineLevel="0" collapsed="false">
      <c r="B231" s="219"/>
      <c r="C231" s="220"/>
      <c r="D231" s="211" t="s">
        <v>186</v>
      </c>
      <c r="E231" s="221"/>
      <c r="F231" s="222" t="s">
        <v>597</v>
      </c>
      <c r="G231" s="220"/>
      <c r="H231" s="223" t="n">
        <v>57</v>
      </c>
      <c r="I231" s="224"/>
      <c r="J231" s="220"/>
      <c r="K231" s="220"/>
      <c r="L231" s="225"/>
      <c r="M231" s="226"/>
      <c r="N231" s="227"/>
      <c r="O231" s="227"/>
      <c r="P231" s="227"/>
      <c r="Q231" s="227"/>
      <c r="R231" s="227"/>
      <c r="S231" s="227"/>
      <c r="T231" s="228"/>
      <c r="AT231" s="229" t="s">
        <v>186</v>
      </c>
      <c r="AU231" s="229" t="s">
        <v>85</v>
      </c>
      <c r="AV231" s="218" t="s">
        <v>85</v>
      </c>
      <c r="AW231" s="218" t="s">
        <v>36</v>
      </c>
      <c r="AX231" s="218" t="s">
        <v>75</v>
      </c>
      <c r="AY231" s="229" t="s">
        <v>175</v>
      </c>
    </row>
    <row r="232" s="230" customFormat="true" ht="12.8" hidden="false" customHeight="false" outlineLevel="0" collapsed="false">
      <c r="B232" s="231"/>
      <c r="C232" s="232"/>
      <c r="D232" s="211" t="s">
        <v>186</v>
      </c>
      <c r="E232" s="233"/>
      <c r="F232" s="234" t="s">
        <v>210</v>
      </c>
      <c r="G232" s="232"/>
      <c r="H232" s="235" t="n">
        <v>228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186</v>
      </c>
      <c r="AU232" s="241" t="s">
        <v>85</v>
      </c>
      <c r="AV232" s="230" t="s">
        <v>149</v>
      </c>
      <c r="AW232" s="230" t="s">
        <v>36</v>
      </c>
      <c r="AX232" s="230" t="s">
        <v>83</v>
      </c>
      <c r="AY232" s="241" t="s">
        <v>175</v>
      </c>
    </row>
    <row r="233" s="31" customFormat="true" ht="21.75" hidden="false" customHeight="true" outlineLevel="0" collapsed="false">
      <c r="A233" s="24"/>
      <c r="B233" s="25"/>
      <c r="C233" s="198" t="s">
        <v>369</v>
      </c>
      <c r="D233" s="198" t="s">
        <v>177</v>
      </c>
      <c r="E233" s="199" t="s">
        <v>598</v>
      </c>
      <c r="F233" s="200" t="s">
        <v>599</v>
      </c>
      <c r="G233" s="201" t="s">
        <v>138</v>
      </c>
      <c r="H233" s="202" t="n">
        <v>57</v>
      </c>
      <c r="I233" s="203"/>
      <c r="J233" s="204" t="n">
        <f aca="false">ROUND(I233*H233,2)</f>
        <v>0</v>
      </c>
      <c r="K233" s="200" t="s">
        <v>180</v>
      </c>
      <c r="L233" s="30"/>
      <c r="M233" s="205"/>
      <c r="N233" s="206" t="s">
        <v>46</v>
      </c>
      <c r="O233" s="67"/>
      <c r="P233" s="207" t="n">
        <f aca="false">O233*H233</f>
        <v>0</v>
      </c>
      <c r="Q233" s="207" t="n">
        <v>0</v>
      </c>
      <c r="R233" s="207" t="n">
        <f aca="false">Q233*H233</f>
        <v>0</v>
      </c>
      <c r="S233" s="207" t="n">
        <v>0</v>
      </c>
      <c r="T233" s="208" t="n">
        <f aca="false">S233*H233</f>
        <v>0</v>
      </c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R233" s="209" t="s">
        <v>149</v>
      </c>
      <c r="AT233" s="209" t="s">
        <v>177</v>
      </c>
      <c r="AU233" s="209" t="s">
        <v>85</v>
      </c>
      <c r="AY233" s="3" t="s">
        <v>175</v>
      </c>
      <c r="BE233" s="210" t="n">
        <f aca="false">IF(N233="základní",J233,0)</f>
        <v>0</v>
      </c>
      <c r="BF233" s="210" t="n">
        <f aca="false">IF(N233="snížená",J233,0)</f>
        <v>0</v>
      </c>
      <c r="BG233" s="210" t="n">
        <f aca="false">IF(N233="zákl. přenesená",J233,0)</f>
        <v>0</v>
      </c>
      <c r="BH233" s="210" t="n">
        <f aca="false">IF(N233="sníž. přenesená",J233,0)</f>
        <v>0</v>
      </c>
      <c r="BI233" s="210" t="n">
        <f aca="false">IF(N233="nulová",J233,0)</f>
        <v>0</v>
      </c>
      <c r="BJ233" s="3" t="s">
        <v>83</v>
      </c>
      <c r="BK233" s="210" t="n">
        <f aca="false">ROUND(I233*H233,2)</f>
        <v>0</v>
      </c>
      <c r="BL233" s="3" t="s">
        <v>149</v>
      </c>
      <c r="BM233" s="209" t="s">
        <v>600</v>
      </c>
    </row>
    <row r="234" s="31" customFormat="true" ht="16.4" hidden="false" customHeight="false" outlineLevel="0" collapsed="false">
      <c r="A234" s="24"/>
      <c r="B234" s="25"/>
      <c r="C234" s="26"/>
      <c r="D234" s="211" t="s">
        <v>182</v>
      </c>
      <c r="E234" s="26"/>
      <c r="F234" s="212" t="s">
        <v>601</v>
      </c>
      <c r="G234" s="26"/>
      <c r="H234" s="26"/>
      <c r="I234" s="213"/>
      <c r="J234" s="26"/>
      <c r="K234" s="26"/>
      <c r="L234" s="30"/>
      <c r="M234" s="214"/>
      <c r="N234" s="215"/>
      <c r="O234" s="67"/>
      <c r="P234" s="67"/>
      <c r="Q234" s="67"/>
      <c r="R234" s="67"/>
      <c r="S234" s="67"/>
      <c r="T234" s="68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T234" s="3" t="s">
        <v>182</v>
      </c>
      <c r="AU234" s="3" t="s">
        <v>85</v>
      </c>
    </row>
    <row r="235" s="31" customFormat="true" ht="12.8" hidden="false" customHeight="false" outlineLevel="0" collapsed="false">
      <c r="A235" s="24"/>
      <c r="B235" s="25"/>
      <c r="C235" s="26"/>
      <c r="D235" s="216" t="s">
        <v>184</v>
      </c>
      <c r="E235" s="26"/>
      <c r="F235" s="217" t="s">
        <v>602</v>
      </c>
      <c r="G235" s="26"/>
      <c r="H235" s="26"/>
      <c r="I235" s="213"/>
      <c r="J235" s="26"/>
      <c r="K235" s="26"/>
      <c r="L235" s="30"/>
      <c r="M235" s="214"/>
      <c r="N235" s="215"/>
      <c r="O235" s="67"/>
      <c r="P235" s="67"/>
      <c r="Q235" s="67"/>
      <c r="R235" s="67"/>
      <c r="S235" s="67"/>
      <c r="T235" s="68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T235" s="3" t="s">
        <v>184</v>
      </c>
      <c r="AU235" s="3" t="s">
        <v>85</v>
      </c>
    </row>
    <row r="236" s="218" customFormat="true" ht="12.8" hidden="false" customHeight="false" outlineLevel="0" collapsed="false">
      <c r="B236" s="219"/>
      <c r="C236" s="220"/>
      <c r="D236" s="211" t="s">
        <v>186</v>
      </c>
      <c r="E236" s="221"/>
      <c r="F236" s="222" t="s">
        <v>603</v>
      </c>
      <c r="G236" s="220"/>
      <c r="H236" s="223" t="n">
        <v>57</v>
      </c>
      <c r="I236" s="224"/>
      <c r="J236" s="220"/>
      <c r="K236" s="220"/>
      <c r="L236" s="225"/>
      <c r="M236" s="226"/>
      <c r="N236" s="227"/>
      <c r="O236" s="227"/>
      <c r="P236" s="227"/>
      <c r="Q236" s="227"/>
      <c r="R236" s="227"/>
      <c r="S236" s="227"/>
      <c r="T236" s="228"/>
      <c r="AT236" s="229" t="s">
        <v>186</v>
      </c>
      <c r="AU236" s="229" t="s">
        <v>85</v>
      </c>
      <c r="AV236" s="218" t="s">
        <v>85</v>
      </c>
      <c r="AW236" s="218" t="s">
        <v>36</v>
      </c>
      <c r="AX236" s="218" t="s">
        <v>83</v>
      </c>
      <c r="AY236" s="229" t="s">
        <v>175</v>
      </c>
    </row>
    <row r="237" s="31" customFormat="true" ht="16.5" hidden="false" customHeight="true" outlineLevel="0" collapsed="false">
      <c r="A237" s="24"/>
      <c r="B237" s="25"/>
      <c r="C237" s="198" t="s">
        <v>375</v>
      </c>
      <c r="D237" s="198" t="s">
        <v>177</v>
      </c>
      <c r="E237" s="199" t="s">
        <v>319</v>
      </c>
      <c r="F237" s="200" t="s">
        <v>320</v>
      </c>
      <c r="G237" s="201" t="s">
        <v>138</v>
      </c>
      <c r="H237" s="202" t="n">
        <v>323</v>
      </c>
      <c r="I237" s="203"/>
      <c r="J237" s="204" t="n">
        <f aca="false">ROUND(I237*H237,2)</f>
        <v>0</v>
      </c>
      <c r="K237" s="200" t="s">
        <v>180</v>
      </c>
      <c r="L237" s="30"/>
      <c r="M237" s="205"/>
      <c r="N237" s="206" t="s">
        <v>46</v>
      </c>
      <c r="O237" s="67"/>
      <c r="P237" s="207" t="n">
        <f aca="false">O237*H237</f>
        <v>0</v>
      </c>
      <c r="Q237" s="207" t="n">
        <v>0</v>
      </c>
      <c r="R237" s="207" t="n">
        <f aca="false">Q237*H237</f>
        <v>0</v>
      </c>
      <c r="S237" s="207" t="n">
        <v>0</v>
      </c>
      <c r="T237" s="208" t="n">
        <f aca="false">S237*H237</f>
        <v>0</v>
      </c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R237" s="209" t="s">
        <v>149</v>
      </c>
      <c r="AT237" s="209" t="s">
        <v>177</v>
      </c>
      <c r="AU237" s="209" t="s">
        <v>85</v>
      </c>
      <c r="AY237" s="3" t="s">
        <v>175</v>
      </c>
      <c r="BE237" s="210" t="n">
        <f aca="false">IF(N237="základní",J237,0)</f>
        <v>0</v>
      </c>
      <c r="BF237" s="210" t="n">
        <f aca="false">IF(N237="snížená",J237,0)</f>
        <v>0</v>
      </c>
      <c r="BG237" s="210" t="n">
        <f aca="false">IF(N237="zákl. přenesená",J237,0)</f>
        <v>0</v>
      </c>
      <c r="BH237" s="210" t="n">
        <f aca="false">IF(N237="sníž. přenesená",J237,0)</f>
        <v>0</v>
      </c>
      <c r="BI237" s="210" t="n">
        <f aca="false">IF(N237="nulová",J237,0)</f>
        <v>0</v>
      </c>
      <c r="BJ237" s="3" t="s">
        <v>83</v>
      </c>
      <c r="BK237" s="210" t="n">
        <f aca="false">ROUND(I237*H237,2)</f>
        <v>0</v>
      </c>
      <c r="BL237" s="3" t="s">
        <v>149</v>
      </c>
      <c r="BM237" s="209" t="s">
        <v>604</v>
      </c>
    </row>
    <row r="238" s="31" customFormat="true" ht="16.4" hidden="false" customHeight="false" outlineLevel="0" collapsed="false">
      <c r="A238" s="24"/>
      <c r="B238" s="25"/>
      <c r="C238" s="26"/>
      <c r="D238" s="211" t="s">
        <v>182</v>
      </c>
      <c r="E238" s="26"/>
      <c r="F238" s="212" t="s">
        <v>322</v>
      </c>
      <c r="G238" s="26"/>
      <c r="H238" s="26"/>
      <c r="I238" s="213"/>
      <c r="J238" s="26"/>
      <c r="K238" s="26"/>
      <c r="L238" s="30"/>
      <c r="M238" s="214"/>
      <c r="N238" s="215"/>
      <c r="O238" s="67"/>
      <c r="P238" s="67"/>
      <c r="Q238" s="67"/>
      <c r="R238" s="67"/>
      <c r="S238" s="67"/>
      <c r="T238" s="68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T238" s="3" t="s">
        <v>182</v>
      </c>
      <c r="AU238" s="3" t="s">
        <v>85</v>
      </c>
    </row>
    <row r="239" s="31" customFormat="true" ht="12.8" hidden="false" customHeight="false" outlineLevel="0" collapsed="false">
      <c r="A239" s="24"/>
      <c r="B239" s="25"/>
      <c r="C239" s="26"/>
      <c r="D239" s="216" t="s">
        <v>184</v>
      </c>
      <c r="E239" s="26"/>
      <c r="F239" s="217" t="s">
        <v>323</v>
      </c>
      <c r="G239" s="26"/>
      <c r="H239" s="26"/>
      <c r="I239" s="213"/>
      <c r="J239" s="26"/>
      <c r="K239" s="26"/>
      <c r="L239" s="30"/>
      <c r="M239" s="214"/>
      <c r="N239" s="215"/>
      <c r="O239" s="67"/>
      <c r="P239" s="67"/>
      <c r="Q239" s="67"/>
      <c r="R239" s="67"/>
      <c r="S239" s="67"/>
      <c r="T239" s="68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T239" s="3" t="s">
        <v>184</v>
      </c>
      <c r="AU239" s="3" t="s">
        <v>85</v>
      </c>
    </row>
    <row r="240" s="218" customFormat="true" ht="12.8" hidden="false" customHeight="false" outlineLevel="0" collapsed="false">
      <c r="B240" s="219"/>
      <c r="C240" s="220"/>
      <c r="D240" s="211" t="s">
        <v>186</v>
      </c>
      <c r="E240" s="221"/>
      <c r="F240" s="222" t="s">
        <v>324</v>
      </c>
      <c r="G240" s="220"/>
      <c r="H240" s="223" t="n">
        <v>323</v>
      </c>
      <c r="I240" s="224"/>
      <c r="J240" s="220"/>
      <c r="K240" s="220"/>
      <c r="L240" s="225"/>
      <c r="M240" s="226"/>
      <c r="N240" s="227"/>
      <c r="O240" s="227"/>
      <c r="P240" s="227"/>
      <c r="Q240" s="227"/>
      <c r="R240" s="227"/>
      <c r="S240" s="227"/>
      <c r="T240" s="228"/>
      <c r="AT240" s="229" t="s">
        <v>186</v>
      </c>
      <c r="AU240" s="229" t="s">
        <v>85</v>
      </c>
      <c r="AV240" s="218" t="s">
        <v>85</v>
      </c>
      <c r="AW240" s="218" t="s">
        <v>36</v>
      </c>
      <c r="AX240" s="218" t="s">
        <v>83</v>
      </c>
      <c r="AY240" s="229" t="s">
        <v>175</v>
      </c>
    </row>
    <row r="241" s="31" customFormat="true" ht="16.5" hidden="false" customHeight="true" outlineLevel="0" collapsed="false">
      <c r="A241" s="24"/>
      <c r="B241" s="25"/>
      <c r="C241" s="198" t="s">
        <v>381</v>
      </c>
      <c r="D241" s="198" t="s">
        <v>177</v>
      </c>
      <c r="E241" s="199" t="s">
        <v>326</v>
      </c>
      <c r="F241" s="200" t="s">
        <v>327</v>
      </c>
      <c r="G241" s="201" t="s">
        <v>138</v>
      </c>
      <c r="H241" s="202" t="n">
        <v>38</v>
      </c>
      <c r="I241" s="203"/>
      <c r="J241" s="204" t="n">
        <f aca="false">ROUND(I241*H241,2)</f>
        <v>0</v>
      </c>
      <c r="K241" s="200" t="s">
        <v>180</v>
      </c>
      <c r="L241" s="30"/>
      <c r="M241" s="205"/>
      <c r="N241" s="206" t="s">
        <v>46</v>
      </c>
      <c r="O241" s="67"/>
      <c r="P241" s="207" t="n">
        <f aca="false">O241*H241</f>
        <v>0</v>
      </c>
      <c r="Q241" s="207" t="n">
        <v>0</v>
      </c>
      <c r="R241" s="207" t="n">
        <f aca="false">Q241*H241</f>
        <v>0</v>
      </c>
      <c r="S241" s="207" t="n">
        <v>0</v>
      </c>
      <c r="T241" s="208" t="n">
        <f aca="false">S241*H241</f>
        <v>0</v>
      </c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R241" s="209" t="s">
        <v>149</v>
      </c>
      <c r="AT241" s="209" t="s">
        <v>177</v>
      </c>
      <c r="AU241" s="209" t="s">
        <v>85</v>
      </c>
      <c r="AY241" s="3" t="s">
        <v>175</v>
      </c>
      <c r="BE241" s="210" t="n">
        <f aca="false">IF(N241="základní",J241,0)</f>
        <v>0</v>
      </c>
      <c r="BF241" s="210" t="n">
        <f aca="false">IF(N241="snížená",J241,0)</f>
        <v>0</v>
      </c>
      <c r="BG241" s="210" t="n">
        <f aca="false">IF(N241="zákl. přenesená",J241,0)</f>
        <v>0</v>
      </c>
      <c r="BH241" s="210" t="n">
        <f aca="false">IF(N241="sníž. přenesená",J241,0)</f>
        <v>0</v>
      </c>
      <c r="BI241" s="210" t="n">
        <f aca="false">IF(N241="nulová",J241,0)</f>
        <v>0</v>
      </c>
      <c r="BJ241" s="3" t="s">
        <v>83</v>
      </c>
      <c r="BK241" s="210" t="n">
        <f aca="false">ROUND(I241*H241,2)</f>
        <v>0</v>
      </c>
      <c r="BL241" s="3" t="s">
        <v>149</v>
      </c>
      <c r="BM241" s="209" t="s">
        <v>605</v>
      </c>
    </row>
    <row r="242" s="31" customFormat="true" ht="16.4" hidden="false" customHeight="false" outlineLevel="0" collapsed="false">
      <c r="A242" s="24"/>
      <c r="B242" s="25"/>
      <c r="C242" s="26"/>
      <c r="D242" s="211" t="s">
        <v>182</v>
      </c>
      <c r="E242" s="26"/>
      <c r="F242" s="212" t="s">
        <v>329</v>
      </c>
      <c r="G242" s="26"/>
      <c r="H242" s="26"/>
      <c r="I242" s="213"/>
      <c r="J242" s="26"/>
      <c r="K242" s="26"/>
      <c r="L242" s="30"/>
      <c r="M242" s="214"/>
      <c r="N242" s="215"/>
      <c r="O242" s="67"/>
      <c r="P242" s="67"/>
      <c r="Q242" s="67"/>
      <c r="R242" s="67"/>
      <c r="S242" s="67"/>
      <c r="T242" s="68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T242" s="3" t="s">
        <v>182</v>
      </c>
      <c r="AU242" s="3" t="s">
        <v>85</v>
      </c>
    </row>
    <row r="243" s="31" customFormat="true" ht="12.8" hidden="false" customHeight="false" outlineLevel="0" collapsed="false">
      <c r="A243" s="24"/>
      <c r="B243" s="25"/>
      <c r="C243" s="26"/>
      <c r="D243" s="216" t="s">
        <v>184</v>
      </c>
      <c r="E243" s="26"/>
      <c r="F243" s="217" t="s">
        <v>330</v>
      </c>
      <c r="G243" s="26"/>
      <c r="H243" s="26"/>
      <c r="I243" s="213"/>
      <c r="J243" s="26"/>
      <c r="K243" s="26"/>
      <c r="L243" s="30"/>
      <c r="M243" s="214"/>
      <c r="N243" s="215"/>
      <c r="O243" s="67"/>
      <c r="P243" s="67"/>
      <c r="Q243" s="67"/>
      <c r="R243" s="67"/>
      <c r="S243" s="67"/>
      <c r="T243" s="68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T243" s="3" t="s">
        <v>184</v>
      </c>
      <c r="AU243" s="3" t="s">
        <v>85</v>
      </c>
    </row>
    <row r="244" s="218" customFormat="true" ht="12.8" hidden="false" customHeight="false" outlineLevel="0" collapsed="false">
      <c r="B244" s="219"/>
      <c r="C244" s="220"/>
      <c r="D244" s="211" t="s">
        <v>186</v>
      </c>
      <c r="E244" s="221"/>
      <c r="F244" s="222" t="s">
        <v>331</v>
      </c>
      <c r="G244" s="220"/>
      <c r="H244" s="223" t="n">
        <v>38</v>
      </c>
      <c r="I244" s="224"/>
      <c r="J244" s="220"/>
      <c r="K244" s="220"/>
      <c r="L244" s="225"/>
      <c r="M244" s="226"/>
      <c r="N244" s="227"/>
      <c r="O244" s="227"/>
      <c r="P244" s="227"/>
      <c r="Q244" s="227"/>
      <c r="R244" s="227"/>
      <c r="S244" s="227"/>
      <c r="T244" s="228"/>
      <c r="AT244" s="229" t="s">
        <v>186</v>
      </c>
      <c r="AU244" s="229" t="s">
        <v>85</v>
      </c>
      <c r="AV244" s="218" t="s">
        <v>85</v>
      </c>
      <c r="AW244" s="218" t="s">
        <v>36</v>
      </c>
      <c r="AX244" s="218" t="s">
        <v>83</v>
      </c>
      <c r="AY244" s="229" t="s">
        <v>175</v>
      </c>
    </row>
    <row r="245" s="31" customFormat="true" ht="16.5" hidden="false" customHeight="true" outlineLevel="0" collapsed="false">
      <c r="A245" s="24"/>
      <c r="B245" s="25"/>
      <c r="C245" s="198" t="s">
        <v>390</v>
      </c>
      <c r="D245" s="198" t="s">
        <v>177</v>
      </c>
      <c r="E245" s="199" t="s">
        <v>606</v>
      </c>
      <c r="F245" s="200" t="s">
        <v>607</v>
      </c>
      <c r="G245" s="201" t="s">
        <v>138</v>
      </c>
      <c r="H245" s="202" t="n">
        <v>38</v>
      </c>
      <c r="I245" s="203"/>
      <c r="J245" s="204" t="n">
        <f aca="false">ROUND(I245*H245,2)</f>
        <v>0</v>
      </c>
      <c r="K245" s="200" t="s">
        <v>180</v>
      </c>
      <c r="L245" s="30"/>
      <c r="M245" s="205"/>
      <c r="N245" s="206" t="s">
        <v>46</v>
      </c>
      <c r="O245" s="67"/>
      <c r="P245" s="207" t="n">
        <f aca="false">O245*H245</f>
        <v>0</v>
      </c>
      <c r="Q245" s="207" t="n">
        <v>0</v>
      </c>
      <c r="R245" s="207" t="n">
        <f aca="false">Q245*H245</f>
        <v>0</v>
      </c>
      <c r="S245" s="207" t="n">
        <v>0</v>
      </c>
      <c r="T245" s="208" t="n">
        <f aca="false">S245*H245</f>
        <v>0</v>
      </c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R245" s="209" t="s">
        <v>149</v>
      </c>
      <c r="AT245" s="209" t="s">
        <v>177</v>
      </c>
      <c r="AU245" s="209" t="s">
        <v>85</v>
      </c>
      <c r="AY245" s="3" t="s">
        <v>175</v>
      </c>
      <c r="BE245" s="210" t="n">
        <f aca="false">IF(N245="základní",J245,0)</f>
        <v>0</v>
      </c>
      <c r="BF245" s="210" t="n">
        <f aca="false">IF(N245="snížená",J245,0)</f>
        <v>0</v>
      </c>
      <c r="BG245" s="210" t="n">
        <f aca="false">IF(N245="zákl. přenesená",J245,0)</f>
        <v>0</v>
      </c>
      <c r="BH245" s="210" t="n">
        <f aca="false">IF(N245="sníž. přenesená",J245,0)</f>
        <v>0</v>
      </c>
      <c r="BI245" s="210" t="n">
        <f aca="false">IF(N245="nulová",J245,0)</f>
        <v>0</v>
      </c>
      <c r="BJ245" s="3" t="s">
        <v>83</v>
      </c>
      <c r="BK245" s="210" t="n">
        <f aca="false">ROUND(I245*H245,2)</f>
        <v>0</v>
      </c>
      <c r="BL245" s="3" t="s">
        <v>149</v>
      </c>
      <c r="BM245" s="209" t="s">
        <v>608</v>
      </c>
    </row>
    <row r="246" s="31" customFormat="true" ht="16.4" hidden="false" customHeight="false" outlineLevel="0" collapsed="false">
      <c r="A246" s="24"/>
      <c r="B246" s="25"/>
      <c r="C246" s="26"/>
      <c r="D246" s="211" t="s">
        <v>182</v>
      </c>
      <c r="E246" s="26"/>
      <c r="F246" s="212" t="s">
        <v>609</v>
      </c>
      <c r="G246" s="26"/>
      <c r="H246" s="26"/>
      <c r="I246" s="213"/>
      <c r="J246" s="26"/>
      <c r="K246" s="26"/>
      <c r="L246" s="30"/>
      <c r="M246" s="214"/>
      <c r="N246" s="215"/>
      <c r="O246" s="67"/>
      <c r="P246" s="67"/>
      <c r="Q246" s="67"/>
      <c r="R246" s="67"/>
      <c r="S246" s="67"/>
      <c r="T246" s="68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T246" s="3" t="s">
        <v>182</v>
      </c>
      <c r="AU246" s="3" t="s">
        <v>85</v>
      </c>
    </row>
    <row r="247" s="31" customFormat="true" ht="12.8" hidden="false" customHeight="false" outlineLevel="0" collapsed="false">
      <c r="A247" s="24"/>
      <c r="B247" s="25"/>
      <c r="C247" s="26"/>
      <c r="D247" s="216" t="s">
        <v>184</v>
      </c>
      <c r="E247" s="26"/>
      <c r="F247" s="217" t="s">
        <v>610</v>
      </c>
      <c r="G247" s="26"/>
      <c r="H247" s="26"/>
      <c r="I247" s="213"/>
      <c r="J247" s="26"/>
      <c r="K247" s="26"/>
      <c r="L247" s="30"/>
      <c r="M247" s="214"/>
      <c r="N247" s="215"/>
      <c r="O247" s="67"/>
      <c r="P247" s="67"/>
      <c r="Q247" s="67"/>
      <c r="R247" s="67"/>
      <c r="S247" s="67"/>
      <c r="T247" s="68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T247" s="3" t="s">
        <v>184</v>
      </c>
      <c r="AU247" s="3" t="s">
        <v>85</v>
      </c>
    </row>
    <row r="248" s="218" customFormat="true" ht="12.8" hidden="false" customHeight="false" outlineLevel="0" collapsed="false">
      <c r="B248" s="219"/>
      <c r="C248" s="220"/>
      <c r="D248" s="211" t="s">
        <v>186</v>
      </c>
      <c r="E248" s="221"/>
      <c r="F248" s="222" t="s">
        <v>611</v>
      </c>
      <c r="G248" s="220"/>
      <c r="H248" s="223" t="n">
        <v>38</v>
      </c>
      <c r="I248" s="224"/>
      <c r="J248" s="220"/>
      <c r="K248" s="220"/>
      <c r="L248" s="225"/>
      <c r="M248" s="226"/>
      <c r="N248" s="227"/>
      <c r="O248" s="227"/>
      <c r="P248" s="227"/>
      <c r="Q248" s="227"/>
      <c r="R248" s="227"/>
      <c r="S248" s="227"/>
      <c r="T248" s="228"/>
      <c r="AT248" s="229" t="s">
        <v>186</v>
      </c>
      <c r="AU248" s="229" t="s">
        <v>85</v>
      </c>
      <c r="AV248" s="218" t="s">
        <v>85</v>
      </c>
      <c r="AW248" s="218" t="s">
        <v>36</v>
      </c>
      <c r="AX248" s="218" t="s">
        <v>83</v>
      </c>
      <c r="AY248" s="229" t="s">
        <v>175</v>
      </c>
    </row>
    <row r="249" s="31" customFormat="true" ht="16.5" hidden="false" customHeight="true" outlineLevel="0" collapsed="false">
      <c r="A249" s="24"/>
      <c r="B249" s="25"/>
      <c r="C249" s="198" t="s">
        <v>134</v>
      </c>
      <c r="D249" s="198" t="s">
        <v>177</v>
      </c>
      <c r="E249" s="199" t="s">
        <v>612</v>
      </c>
      <c r="F249" s="200" t="s">
        <v>613</v>
      </c>
      <c r="G249" s="201" t="s">
        <v>138</v>
      </c>
      <c r="H249" s="202" t="n">
        <v>19</v>
      </c>
      <c r="I249" s="203"/>
      <c r="J249" s="204" t="n">
        <f aca="false">ROUND(I249*H249,2)</f>
        <v>0</v>
      </c>
      <c r="K249" s="200" t="s">
        <v>180</v>
      </c>
      <c r="L249" s="30"/>
      <c r="M249" s="205"/>
      <c r="N249" s="206" t="s">
        <v>46</v>
      </c>
      <c r="O249" s="67"/>
      <c r="P249" s="207" t="n">
        <f aca="false">O249*H249</f>
        <v>0</v>
      </c>
      <c r="Q249" s="207" t="n">
        <v>0</v>
      </c>
      <c r="R249" s="207" t="n">
        <f aca="false">Q249*H249</f>
        <v>0</v>
      </c>
      <c r="S249" s="207" t="n">
        <v>0</v>
      </c>
      <c r="T249" s="208" t="n">
        <f aca="false">S249*H249</f>
        <v>0</v>
      </c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R249" s="209" t="s">
        <v>149</v>
      </c>
      <c r="AT249" s="209" t="s">
        <v>177</v>
      </c>
      <c r="AU249" s="209" t="s">
        <v>85</v>
      </c>
      <c r="AY249" s="3" t="s">
        <v>175</v>
      </c>
      <c r="BE249" s="210" t="n">
        <f aca="false">IF(N249="základní",J249,0)</f>
        <v>0</v>
      </c>
      <c r="BF249" s="210" t="n">
        <f aca="false">IF(N249="snížená",J249,0)</f>
        <v>0</v>
      </c>
      <c r="BG249" s="210" t="n">
        <f aca="false">IF(N249="zákl. přenesená",J249,0)</f>
        <v>0</v>
      </c>
      <c r="BH249" s="210" t="n">
        <f aca="false">IF(N249="sníž. přenesená",J249,0)</f>
        <v>0</v>
      </c>
      <c r="BI249" s="210" t="n">
        <f aca="false">IF(N249="nulová",J249,0)</f>
        <v>0</v>
      </c>
      <c r="BJ249" s="3" t="s">
        <v>83</v>
      </c>
      <c r="BK249" s="210" t="n">
        <f aca="false">ROUND(I249*H249,2)</f>
        <v>0</v>
      </c>
      <c r="BL249" s="3" t="s">
        <v>149</v>
      </c>
      <c r="BM249" s="209" t="s">
        <v>614</v>
      </c>
    </row>
    <row r="250" s="31" customFormat="true" ht="16.4" hidden="false" customHeight="false" outlineLevel="0" collapsed="false">
      <c r="A250" s="24"/>
      <c r="B250" s="25"/>
      <c r="C250" s="26"/>
      <c r="D250" s="211" t="s">
        <v>182</v>
      </c>
      <c r="E250" s="26"/>
      <c r="F250" s="212" t="s">
        <v>615</v>
      </c>
      <c r="G250" s="26"/>
      <c r="H250" s="26"/>
      <c r="I250" s="213"/>
      <c r="J250" s="26"/>
      <c r="K250" s="26"/>
      <c r="L250" s="30"/>
      <c r="M250" s="214"/>
      <c r="N250" s="215"/>
      <c r="O250" s="67"/>
      <c r="P250" s="67"/>
      <c r="Q250" s="67"/>
      <c r="R250" s="67"/>
      <c r="S250" s="67"/>
      <c r="T250" s="68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T250" s="3" t="s">
        <v>182</v>
      </c>
      <c r="AU250" s="3" t="s">
        <v>85</v>
      </c>
    </row>
    <row r="251" s="31" customFormat="true" ht="12.8" hidden="false" customHeight="false" outlineLevel="0" collapsed="false">
      <c r="A251" s="24"/>
      <c r="B251" s="25"/>
      <c r="C251" s="26"/>
      <c r="D251" s="216" t="s">
        <v>184</v>
      </c>
      <c r="E251" s="26"/>
      <c r="F251" s="217" t="s">
        <v>616</v>
      </c>
      <c r="G251" s="26"/>
      <c r="H251" s="26"/>
      <c r="I251" s="213"/>
      <c r="J251" s="26"/>
      <c r="K251" s="26"/>
      <c r="L251" s="30"/>
      <c r="M251" s="214"/>
      <c r="N251" s="215"/>
      <c r="O251" s="67"/>
      <c r="P251" s="67"/>
      <c r="Q251" s="67"/>
      <c r="R251" s="67"/>
      <c r="S251" s="67"/>
      <c r="T251" s="68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T251" s="3" t="s">
        <v>184</v>
      </c>
      <c r="AU251" s="3" t="s">
        <v>85</v>
      </c>
    </row>
    <row r="252" s="218" customFormat="true" ht="12.8" hidden="false" customHeight="false" outlineLevel="0" collapsed="false">
      <c r="B252" s="219"/>
      <c r="C252" s="220"/>
      <c r="D252" s="211" t="s">
        <v>186</v>
      </c>
      <c r="E252" s="221"/>
      <c r="F252" s="222" t="s">
        <v>617</v>
      </c>
      <c r="G252" s="220"/>
      <c r="H252" s="223" t="n">
        <v>19</v>
      </c>
      <c r="I252" s="224"/>
      <c r="J252" s="220"/>
      <c r="K252" s="220"/>
      <c r="L252" s="225"/>
      <c r="M252" s="226"/>
      <c r="N252" s="227"/>
      <c r="O252" s="227"/>
      <c r="P252" s="227"/>
      <c r="Q252" s="227"/>
      <c r="R252" s="227"/>
      <c r="S252" s="227"/>
      <c r="T252" s="228"/>
      <c r="AT252" s="229" t="s">
        <v>186</v>
      </c>
      <c r="AU252" s="229" t="s">
        <v>85</v>
      </c>
      <c r="AV252" s="218" t="s">
        <v>85</v>
      </c>
      <c r="AW252" s="218" t="s">
        <v>36</v>
      </c>
      <c r="AX252" s="218" t="s">
        <v>83</v>
      </c>
      <c r="AY252" s="229" t="s">
        <v>175</v>
      </c>
    </row>
    <row r="253" s="31" customFormat="true" ht="21.75" hidden="false" customHeight="true" outlineLevel="0" collapsed="false">
      <c r="A253" s="24"/>
      <c r="B253" s="25"/>
      <c r="C253" s="198" t="s">
        <v>397</v>
      </c>
      <c r="D253" s="198" t="s">
        <v>177</v>
      </c>
      <c r="E253" s="199" t="s">
        <v>333</v>
      </c>
      <c r="F253" s="200" t="s">
        <v>334</v>
      </c>
      <c r="G253" s="201" t="s">
        <v>112</v>
      </c>
      <c r="H253" s="202" t="n">
        <v>697.899</v>
      </c>
      <c r="I253" s="203"/>
      <c r="J253" s="204" t="n">
        <f aca="false">ROUND(I253*H253,2)</f>
        <v>0</v>
      </c>
      <c r="K253" s="200" t="s">
        <v>180</v>
      </c>
      <c r="L253" s="30"/>
      <c r="M253" s="205"/>
      <c r="N253" s="206" t="s">
        <v>46</v>
      </c>
      <c r="O253" s="67"/>
      <c r="P253" s="207" t="n">
        <f aca="false">O253*H253</f>
        <v>0</v>
      </c>
      <c r="Q253" s="207" t="n">
        <v>0</v>
      </c>
      <c r="R253" s="207" t="n">
        <f aca="false">Q253*H253</f>
        <v>0</v>
      </c>
      <c r="S253" s="207" t="n">
        <v>0</v>
      </c>
      <c r="T253" s="208" t="n">
        <f aca="false">S253*H253</f>
        <v>0</v>
      </c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R253" s="209" t="s">
        <v>149</v>
      </c>
      <c r="AT253" s="209" t="s">
        <v>177</v>
      </c>
      <c r="AU253" s="209" t="s">
        <v>85</v>
      </c>
      <c r="AY253" s="3" t="s">
        <v>175</v>
      </c>
      <c r="BE253" s="210" t="n">
        <f aca="false">IF(N253="základní",J253,0)</f>
        <v>0</v>
      </c>
      <c r="BF253" s="210" t="n">
        <f aca="false">IF(N253="snížená",J253,0)</f>
        <v>0</v>
      </c>
      <c r="BG253" s="210" t="n">
        <f aca="false">IF(N253="zákl. přenesená",J253,0)</f>
        <v>0</v>
      </c>
      <c r="BH253" s="210" t="n">
        <f aca="false">IF(N253="sníž. přenesená",J253,0)</f>
        <v>0</v>
      </c>
      <c r="BI253" s="210" t="n">
        <f aca="false">IF(N253="nulová",J253,0)</f>
        <v>0</v>
      </c>
      <c r="BJ253" s="3" t="s">
        <v>83</v>
      </c>
      <c r="BK253" s="210" t="n">
        <f aca="false">ROUND(I253*H253,2)</f>
        <v>0</v>
      </c>
      <c r="BL253" s="3" t="s">
        <v>149</v>
      </c>
      <c r="BM253" s="209" t="s">
        <v>335</v>
      </c>
    </row>
    <row r="254" s="31" customFormat="true" ht="16.4" hidden="false" customHeight="false" outlineLevel="0" collapsed="false">
      <c r="A254" s="24"/>
      <c r="B254" s="25"/>
      <c r="C254" s="26"/>
      <c r="D254" s="211" t="s">
        <v>182</v>
      </c>
      <c r="E254" s="26"/>
      <c r="F254" s="212" t="s">
        <v>336</v>
      </c>
      <c r="G254" s="26"/>
      <c r="H254" s="26"/>
      <c r="I254" s="213"/>
      <c r="J254" s="26"/>
      <c r="K254" s="26"/>
      <c r="L254" s="30"/>
      <c r="M254" s="214"/>
      <c r="N254" s="215"/>
      <c r="O254" s="67"/>
      <c r="P254" s="67"/>
      <c r="Q254" s="67"/>
      <c r="R254" s="67"/>
      <c r="S254" s="67"/>
      <c r="T254" s="68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T254" s="3" t="s">
        <v>182</v>
      </c>
      <c r="AU254" s="3" t="s">
        <v>85</v>
      </c>
    </row>
    <row r="255" s="31" customFormat="true" ht="12.8" hidden="false" customHeight="false" outlineLevel="0" collapsed="false">
      <c r="A255" s="24"/>
      <c r="B255" s="25"/>
      <c r="C255" s="26"/>
      <c r="D255" s="216" t="s">
        <v>184</v>
      </c>
      <c r="E255" s="26"/>
      <c r="F255" s="217" t="s">
        <v>337</v>
      </c>
      <c r="G255" s="26"/>
      <c r="H255" s="26"/>
      <c r="I255" s="213"/>
      <c r="J255" s="26"/>
      <c r="K255" s="26"/>
      <c r="L255" s="30"/>
      <c r="M255" s="214"/>
      <c r="N255" s="215"/>
      <c r="O255" s="67"/>
      <c r="P255" s="67"/>
      <c r="Q255" s="67"/>
      <c r="R255" s="67"/>
      <c r="S255" s="67"/>
      <c r="T255" s="68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T255" s="3" t="s">
        <v>184</v>
      </c>
      <c r="AU255" s="3" t="s">
        <v>85</v>
      </c>
    </row>
    <row r="256" s="218" customFormat="true" ht="12.8" hidden="false" customHeight="false" outlineLevel="0" collapsed="false">
      <c r="B256" s="219"/>
      <c r="C256" s="220"/>
      <c r="D256" s="211" t="s">
        <v>186</v>
      </c>
      <c r="E256" s="221"/>
      <c r="F256" s="222" t="s">
        <v>339</v>
      </c>
      <c r="G256" s="220"/>
      <c r="H256" s="223" t="n">
        <v>268.165</v>
      </c>
      <c r="I256" s="224"/>
      <c r="J256" s="220"/>
      <c r="K256" s="220"/>
      <c r="L256" s="225"/>
      <c r="M256" s="226"/>
      <c r="N256" s="227"/>
      <c r="O256" s="227"/>
      <c r="P256" s="227"/>
      <c r="Q256" s="227"/>
      <c r="R256" s="227"/>
      <c r="S256" s="227"/>
      <c r="T256" s="228"/>
      <c r="AT256" s="229" t="s">
        <v>186</v>
      </c>
      <c r="AU256" s="229" t="s">
        <v>85</v>
      </c>
      <c r="AV256" s="218" t="s">
        <v>85</v>
      </c>
      <c r="AW256" s="218" t="s">
        <v>36</v>
      </c>
      <c r="AX256" s="218" t="s">
        <v>75</v>
      </c>
      <c r="AY256" s="229" t="s">
        <v>175</v>
      </c>
    </row>
    <row r="257" s="218" customFormat="true" ht="12.8" hidden="false" customHeight="false" outlineLevel="0" collapsed="false">
      <c r="B257" s="219"/>
      <c r="C257" s="220"/>
      <c r="D257" s="211" t="s">
        <v>186</v>
      </c>
      <c r="E257" s="221"/>
      <c r="F257" s="222" t="s">
        <v>618</v>
      </c>
      <c r="G257" s="220"/>
      <c r="H257" s="223" t="n">
        <v>429.734</v>
      </c>
      <c r="I257" s="224"/>
      <c r="J257" s="220"/>
      <c r="K257" s="220"/>
      <c r="L257" s="225"/>
      <c r="M257" s="226"/>
      <c r="N257" s="227"/>
      <c r="O257" s="227"/>
      <c r="P257" s="227"/>
      <c r="Q257" s="227"/>
      <c r="R257" s="227"/>
      <c r="S257" s="227"/>
      <c r="T257" s="228"/>
      <c r="AT257" s="229" t="s">
        <v>186</v>
      </c>
      <c r="AU257" s="229" t="s">
        <v>85</v>
      </c>
      <c r="AV257" s="218" t="s">
        <v>85</v>
      </c>
      <c r="AW257" s="218" t="s">
        <v>36</v>
      </c>
      <c r="AX257" s="218" t="s">
        <v>75</v>
      </c>
      <c r="AY257" s="229" t="s">
        <v>175</v>
      </c>
    </row>
    <row r="258" s="230" customFormat="true" ht="12.8" hidden="false" customHeight="false" outlineLevel="0" collapsed="false">
      <c r="B258" s="231"/>
      <c r="C258" s="232"/>
      <c r="D258" s="211" t="s">
        <v>186</v>
      </c>
      <c r="E258" s="233"/>
      <c r="F258" s="234" t="s">
        <v>210</v>
      </c>
      <c r="G258" s="232"/>
      <c r="H258" s="235" t="n">
        <v>697.899</v>
      </c>
      <c r="I258" s="236"/>
      <c r="J258" s="232"/>
      <c r="K258" s="232"/>
      <c r="L258" s="237"/>
      <c r="M258" s="238"/>
      <c r="N258" s="239"/>
      <c r="O258" s="239"/>
      <c r="P258" s="239"/>
      <c r="Q258" s="239"/>
      <c r="R258" s="239"/>
      <c r="S258" s="239"/>
      <c r="T258" s="240"/>
      <c r="AT258" s="241" t="s">
        <v>186</v>
      </c>
      <c r="AU258" s="241" t="s">
        <v>85</v>
      </c>
      <c r="AV258" s="230" t="s">
        <v>149</v>
      </c>
      <c r="AW258" s="230" t="s">
        <v>36</v>
      </c>
      <c r="AX258" s="230" t="s">
        <v>83</v>
      </c>
      <c r="AY258" s="241" t="s">
        <v>175</v>
      </c>
    </row>
    <row r="259" s="31" customFormat="true" ht="21.75" hidden="false" customHeight="true" outlineLevel="0" collapsed="false">
      <c r="A259" s="24"/>
      <c r="B259" s="25"/>
      <c r="C259" s="198" t="s">
        <v>405</v>
      </c>
      <c r="D259" s="198" t="s">
        <v>177</v>
      </c>
      <c r="E259" s="199" t="s">
        <v>341</v>
      </c>
      <c r="F259" s="200" t="s">
        <v>342</v>
      </c>
      <c r="G259" s="201" t="s">
        <v>112</v>
      </c>
      <c r="H259" s="202" t="n">
        <v>466.968</v>
      </c>
      <c r="I259" s="203"/>
      <c r="J259" s="204" t="n">
        <f aca="false">ROUND(I259*H259,2)</f>
        <v>0</v>
      </c>
      <c r="K259" s="200" t="s">
        <v>180</v>
      </c>
      <c r="L259" s="30"/>
      <c r="M259" s="205"/>
      <c r="N259" s="206" t="s">
        <v>46</v>
      </c>
      <c r="O259" s="67"/>
      <c r="P259" s="207" t="n">
        <f aca="false">O259*H259</f>
        <v>0</v>
      </c>
      <c r="Q259" s="207" t="n">
        <v>0</v>
      </c>
      <c r="R259" s="207" t="n">
        <f aca="false">Q259*H259</f>
        <v>0</v>
      </c>
      <c r="S259" s="207" t="n">
        <v>0</v>
      </c>
      <c r="T259" s="208" t="n">
        <f aca="false">S259*H259</f>
        <v>0</v>
      </c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R259" s="209" t="s">
        <v>149</v>
      </c>
      <c r="AT259" s="209" t="s">
        <v>177</v>
      </c>
      <c r="AU259" s="209" t="s">
        <v>85</v>
      </c>
      <c r="AY259" s="3" t="s">
        <v>175</v>
      </c>
      <c r="BE259" s="210" t="n">
        <f aca="false">IF(N259="základní",J259,0)</f>
        <v>0</v>
      </c>
      <c r="BF259" s="210" t="n">
        <f aca="false">IF(N259="snížená",J259,0)</f>
        <v>0</v>
      </c>
      <c r="BG259" s="210" t="n">
        <f aca="false">IF(N259="zákl. přenesená",J259,0)</f>
        <v>0</v>
      </c>
      <c r="BH259" s="210" t="n">
        <f aca="false">IF(N259="sníž. přenesená",J259,0)</f>
        <v>0</v>
      </c>
      <c r="BI259" s="210" t="n">
        <f aca="false">IF(N259="nulová",J259,0)</f>
        <v>0</v>
      </c>
      <c r="BJ259" s="3" t="s">
        <v>83</v>
      </c>
      <c r="BK259" s="210" t="n">
        <f aca="false">ROUND(I259*H259,2)</f>
        <v>0</v>
      </c>
      <c r="BL259" s="3" t="s">
        <v>149</v>
      </c>
      <c r="BM259" s="209" t="s">
        <v>619</v>
      </c>
    </row>
    <row r="260" s="31" customFormat="true" ht="16.4" hidden="false" customHeight="false" outlineLevel="0" collapsed="false">
      <c r="A260" s="24"/>
      <c r="B260" s="25"/>
      <c r="C260" s="26"/>
      <c r="D260" s="211" t="s">
        <v>182</v>
      </c>
      <c r="E260" s="26"/>
      <c r="F260" s="212" t="s">
        <v>344</v>
      </c>
      <c r="G260" s="26"/>
      <c r="H260" s="26"/>
      <c r="I260" s="213"/>
      <c r="J260" s="26"/>
      <c r="K260" s="26"/>
      <c r="L260" s="30"/>
      <c r="M260" s="214"/>
      <c r="N260" s="215"/>
      <c r="O260" s="67"/>
      <c r="P260" s="67"/>
      <c r="Q260" s="67"/>
      <c r="R260" s="67"/>
      <c r="S260" s="67"/>
      <c r="T260" s="68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T260" s="3" t="s">
        <v>182</v>
      </c>
      <c r="AU260" s="3" t="s">
        <v>85</v>
      </c>
    </row>
    <row r="261" s="31" customFormat="true" ht="12.8" hidden="false" customHeight="false" outlineLevel="0" collapsed="false">
      <c r="A261" s="24"/>
      <c r="B261" s="25"/>
      <c r="C261" s="26"/>
      <c r="D261" s="216" t="s">
        <v>184</v>
      </c>
      <c r="E261" s="26"/>
      <c r="F261" s="217" t="s">
        <v>345</v>
      </c>
      <c r="G261" s="26"/>
      <c r="H261" s="26"/>
      <c r="I261" s="213"/>
      <c r="J261" s="26"/>
      <c r="K261" s="26"/>
      <c r="L261" s="30"/>
      <c r="M261" s="214"/>
      <c r="N261" s="215"/>
      <c r="O261" s="67"/>
      <c r="P261" s="67"/>
      <c r="Q261" s="67"/>
      <c r="R261" s="67"/>
      <c r="S261" s="67"/>
      <c r="T261" s="68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T261" s="3" t="s">
        <v>184</v>
      </c>
      <c r="AU261" s="3" t="s">
        <v>85</v>
      </c>
    </row>
    <row r="262" s="218" customFormat="true" ht="12.8" hidden="false" customHeight="false" outlineLevel="0" collapsed="false">
      <c r="B262" s="219"/>
      <c r="C262" s="220"/>
      <c r="D262" s="211" t="s">
        <v>186</v>
      </c>
      <c r="E262" s="221"/>
      <c r="F262" s="222" t="s">
        <v>346</v>
      </c>
      <c r="G262" s="220"/>
      <c r="H262" s="223" t="n">
        <v>466.968</v>
      </c>
      <c r="I262" s="224"/>
      <c r="J262" s="220"/>
      <c r="K262" s="220"/>
      <c r="L262" s="225"/>
      <c r="M262" s="226"/>
      <c r="N262" s="227"/>
      <c r="O262" s="227"/>
      <c r="P262" s="227"/>
      <c r="Q262" s="227"/>
      <c r="R262" s="227"/>
      <c r="S262" s="227"/>
      <c r="T262" s="228"/>
      <c r="AT262" s="229" t="s">
        <v>186</v>
      </c>
      <c r="AU262" s="229" t="s">
        <v>85</v>
      </c>
      <c r="AV262" s="218" t="s">
        <v>85</v>
      </c>
      <c r="AW262" s="218" t="s">
        <v>36</v>
      </c>
      <c r="AX262" s="218" t="s">
        <v>83</v>
      </c>
      <c r="AY262" s="229" t="s">
        <v>175</v>
      </c>
    </row>
    <row r="263" s="31" customFormat="true" ht="16.5" hidden="false" customHeight="true" outlineLevel="0" collapsed="false">
      <c r="A263" s="24"/>
      <c r="B263" s="25"/>
      <c r="C263" s="198" t="s">
        <v>414</v>
      </c>
      <c r="D263" s="198" t="s">
        <v>177</v>
      </c>
      <c r="E263" s="199" t="s">
        <v>348</v>
      </c>
      <c r="F263" s="200" t="s">
        <v>349</v>
      </c>
      <c r="G263" s="201" t="s">
        <v>112</v>
      </c>
      <c r="H263" s="202" t="n">
        <v>429.734</v>
      </c>
      <c r="I263" s="203"/>
      <c r="J263" s="204" t="n">
        <f aca="false">ROUND(I263*H263,2)</f>
        <v>0</v>
      </c>
      <c r="K263" s="200" t="s">
        <v>180</v>
      </c>
      <c r="L263" s="30"/>
      <c r="M263" s="205"/>
      <c r="N263" s="206" t="s">
        <v>46</v>
      </c>
      <c r="O263" s="67"/>
      <c r="P263" s="207" t="n">
        <f aca="false">O263*H263</f>
        <v>0</v>
      </c>
      <c r="Q263" s="207" t="n">
        <v>0</v>
      </c>
      <c r="R263" s="207" t="n">
        <f aca="false">Q263*H263</f>
        <v>0</v>
      </c>
      <c r="S263" s="207" t="n">
        <v>0</v>
      </c>
      <c r="T263" s="208" t="n">
        <f aca="false">S263*H263</f>
        <v>0</v>
      </c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R263" s="209" t="s">
        <v>149</v>
      </c>
      <c r="AT263" s="209" t="s">
        <v>177</v>
      </c>
      <c r="AU263" s="209" t="s">
        <v>85</v>
      </c>
      <c r="AY263" s="3" t="s">
        <v>175</v>
      </c>
      <c r="BE263" s="210" t="n">
        <f aca="false">IF(N263="základní",J263,0)</f>
        <v>0</v>
      </c>
      <c r="BF263" s="210" t="n">
        <f aca="false">IF(N263="snížená",J263,0)</f>
        <v>0</v>
      </c>
      <c r="BG263" s="210" t="n">
        <f aca="false">IF(N263="zákl. přenesená",J263,0)</f>
        <v>0</v>
      </c>
      <c r="BH263" s="210" t="n">
        <f aca="false">IF(N263="sníž. přenesená",J263,0)</f>
        <v>0</v>
      </c>
      <c r="BI263" s="210" t="n">
        <f aca="false">IF(N263="nulová",J263,0)</f>
        <v>0</v>
      </c>
      <c r="BJ263" s="3" t="s">
        <v>83</v>
      </c>
      <c r="BK263" s="210" t="n">
        <f aca="false">ROUND(I263*H263,2)</f>
        <v>0</v>
      </c>
      <c r="BL263" s="3" t="s">
        <v>149</v>
      </c>
      <c r="BM263" s="209" t="s">
        <v>620</v>
      </c>
    </row>
    <row r="264" s="31" customFormat="true" ht="16.4" hidden="false" customHeight="false" outlineLevel="0" collapsed="false">
      <c r="A264" s="24"/>
      <c r="B264" s="25"/>
      <c r="C264" s="26"/>
      <c r="D264" s="211" t="s">
        <v>182</v>
      </c>
      <c r="E264" s="26"/>
      <c r="F264" s="212" t="s">
        <v>351</v>
      </c>
      <c r="G264" s="26"/>
      <c r="H264" s="26"/>
      <c r="I264" s="213"/>
      <c r="J264" s="26"/>
      <c r="K264" s="26"/>
      <c r="L264" s="30"/>
      <c r="M264" s="214"/>
      <c r="N264" s="215"/>
      <c r="O264" s="67"/>
      <c r="P264" s="67"/>
      <c r="Q264" s="67"/>
      <c r="R264" s="67"/>
      <c r="S264" s="67"/>
      <c r="T264" s="68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T264" s="3" t="s">
        <v>182</v>
      </c>
      <c r="AU264" s="3" t="s">
        <v>85</v>
      </c>
    </row>
    <row r="265" s="31" customFormat="true" ht="12.8" hidden="false" customHeight="false" outlineLevel="0" collapsed="false">
      <c r="A265" s="24"/>
      <c r="B265" s="25"/>
      <c r="C265" s="26"/>
      <c r="D265" s="216" t="s">
        <v>184</v>
      </c>
      <c r="E265" s="26"/>
      <c r="F265" s="217" t="s">
        <v>352</v>
      </c>
      <c r="G265" s="26"/>
      <c r="H265" s="26"/>
      <c r="I265" s="213"/>
      <c r="J265" s="26"/>
      <c r="K265" s="26"/>
      <c r="L265" s="30"/>
      <c r="M265" s="214"/>
      <c r="N265" s="215"/>
      <c r="O265" s="67"/>
      <c r="P265" s="67"/>
      <c r="Q265" s="67"/>
      <c r="R265" s="67"/>
      <c r="S265" s="67"/>
      <c r="T265" s="68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T265" s="3" t="s">
        <v>184</v>
      </c>
      <c r="AU265" s="3" t="s">
        <v>85</v>
      </c>
    </row>
    <row r="266" s="218" customFormat="true" ht="12.8" hidden="false" customHeight="false" outlineLevel="0" collapsed="false">
      <c r="B266" s="219"/>
      <c r="C266" s="220"/>
      <c r="D266" s="211" t="s">
        <v>186</v>
      </c>
      <c r="E266" s="221"/>
      <c r="F266" s="222" t="s">
        <v>124</v>
      </c>
      <c r="G266" s="220"/>
      <c r="H266" s="223" t="n">
        <v>429.734</v>
      </c>
      <c r="I266" s="224"/>
      <c r="J266" s="220"/>
      <c r="K266" s="220"/>
      <c r="L266" s="225"/>
      <c r="M266" s="226"/>
      <c r="N266" s="227"/>
      <c r="O266" s="227"/>
      <c r="P266" s="227"/>
      <c r="Q266" s="227"/>
      <c r="R266" s="227"/>
      <c r="S266" s="227"/>
      <c r="T266" s="228"/>
      <c r="AT266" s="229" t="s">
        <v>186</v>
      </c>
      <c r="AU266" s="229" t="s">
        <v>85</v>
      </c>
      <c r="AV266" s="218" t="s">
        <v>85</v>
      </c>
      <c r="AW266" s="218" t="s">
        <v>36</v>
      </c>
      <c r="AX266" s="218" t="s">
        <v>83</v>
      </c>
      <c r="AY266" s="229" t="s">
        <v>175</v>
      </c>
    </row>
    <row r="267" s="31" customFormat="true" ht="16.5" hidden="false" customHeight="true" outlineLevel="0" collapsed="false">
      <c r="A267" s="24"/>
      <c r="B267" s="25"/>
      <c r="C267" s="198" t="s">
        <v>432</v>
      </c>
      <c r="D267" s="198" t="s">
        <v>177</v>
      </c>
      <c r="E267" s="199" t="s">
        <v>355</v>
      </c>
      <c r="F267" s="200" t="s">
        <v>356</v>
      </c>
      <c r="G267" s="201" t="s">
        <v>112</v>
      </c>
      <c r="H267" s="202" t="n">
        <v>429.734</v>
      </c>
      <c r="I267" s="203"/>
      <c r="J267" s="204" t="n">
        <f aca="false">ROUND(I267*H267,2)</f>
        <v>0</v>
      </c>
      <c r="K267" s="200" t="s">
        <v>180</v>
      </c>
      <c r="L267" s="30"/>
      <c r="M267" s="205"/>
      <c r="N267" s="206" t="s">
        <v>46</v>
      </c>
      <c r="O267" s="67"/>
      <c r="P267" s="207" t="n">
        <f aca="false">O267*H267</f>
        <v>0</v>
      </c>
      <c r="Q267" s="207" t="n">
        <v>0</v>
      </c>
      <c r="R267" s="207" t="n">
        <f aca="false">Q267*H267</f>
        <v>0</v>
      </c>
      <c r="S267" s="207" t="n">
        <v>0</v>
      </c>
      <c r="T267" s="208" t="n">
        <f aca="false">S267*H267</f>
        <v>0</v>
      </c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R267" s="209" t="s">
        <v>149</v>
      </c>
      <c r="AT267" s="209" t="s">
        <v>177</v>
      </c>
      <c r="AU267" s="209" t="s">
        <v>85</v>
      </c>
      <c r="AY267" s="3" t="s">
        <v>175</v>
      </c>
      <c r="BE267" s="210" t="n">
        <f aca="false">IF(N267="základní",J267,0)</f>
        <v>0</v>
      </c>
      <c r="BF267" s="210" t="n">
        <f aca="false">IF(N267="snížená",J267,0)</f>
        <v>0</v>
      </c>
      <c r="BG267" s="210" t="n">
        <f aca="false">IF(N267="zákl. přenesená",J267,0)</f>
        <v>0</v>
      </c>
      <c r="BH267" s="210" t="n">
        <f aca="false">IF(N267="sníž. přenesená",J267,0)</f>
        <v>0</v>
      </c>
      <c r="BI267" s="210" t="n">
        <f aca="false">IF(N267="nulová",J267,0)</f>
        <v>0</v>
      </c>
      <c r="BJ267" s="3" t="s">
        <v>83</v>
      </c>
      <c r="BK267" s="210" t="n">
        <f aca="false">ROUND(I267*H267,2)</f>
        <v>0</v>
      </c>
      <c r="BL267" s="3" t="s">
        <v>149</v>
      </c>
      <c r="BM267" s="209" t="s">
        <v>621</v>
      </c>
    </row>
    <row r="268" s="31" customFormat="true" ht="16.4" hidden="false" customHeight="false" outlineLevel="0" collapsed="false">
      <c r="A268" s="24"/>
      <c r="B268" s="25"/>
      <c r="C268" s="26"/>
      <c r="D268" s="211" t="s">
        <v>182</v>
      </c>
      <c r="E268" s="26"/>
      <c r="F268" s="212" t="s">
        <v>358</v>
      </c>
      <c r="G268" s="26"/>
      <c r="H268" s="26"/>
      <c r="I268" s="213"/>
      <c r="J268" s="26"/>
      <c r="K268" s="26"/>
      <c r="L268" s="30"/>
      <c r="M268" s="214"/>
      <c r="N268" s="215"/>
      <c r="O268" s="67"/>
      <c r="P268" s="67"/>
      <c r="Q268" s="67"/>
      <c r="R268" s="67"/>
      <c r="S268" s="67"/>
      <c r="T268" s="68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T268" s="3" t="s">
        <v>182</v>
      </c>
      <c r="AU268" s="3" t="s">
        <v>85</v>
      </c>
    </row>
    <row r="269" s="31" customFormat="true" ht="12.8" hidden="false" customHeight="false" outlineLevel="0" collapsed="false">
      <c r="A269" s="24"/>
      <c r="B269" s="25"/>
      <c r="C269" s="26"/>
      <c r="D269" s="216" t="s">
        <v>184</v>
      </c>
      <c r="E269" s="26"/>
      <c r="F269" s="217" t="s">
        <v>359</v>
      </c>
      <c r="G269" s="26"/>
      <c r="H269" s="26"/>
      <c r="I269" s="213"/>
      <c r="J269" s="26"/>
      <c r="K269" s="26"/>
      <c r="L269" s="30"/>
      <c r="M269" s="214"/>
      <c r="N269" s="215"/>
      <c r="O269" s="67"/>
      <c r="P269" s="67"/>
      <c r="Q269" s="67"/>
      <c r="R269" s="67"/>
      <c r="S269" s="67"/>
      <c r="T269" s="68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T269" s="3" t="s">
        <v>184</v>
      </c>
      <c r="AU269" s="3" t="s">
        <v>85</v>
      </c>
    </row>
    <row r="270" s="242" customFormat="true" ht="12.8" hidden="false" customHeight="false" outlineLevel="0" collapsed="false">
      <c r="B270" s="243"/>
      <c r="C270" s="244"/>
      <c r="D270" s="211" t="s">
        <v>186</v>
      </c>
      <c r="E270" s="245"/>
      <c r="F270" s="246" t="s">
        <v>241</v>
      </c>
      <c r="G270" s="244"/>
      <c r="H270" s="245"/>
      <c r="I270" s="247"/>
      <c r="J270" s="244"/>
      <c r="K270" s="244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186</v>
      </c>
      <c r="AU270" s="252" t="s">
        <v>85</v>
      </c>
      <c r="AV270" s="242" t="s">
        <v>83</v>
      </c>
      <c r="AW270" s="242" t="s">
        <v>36</v>
      </c>
      <c r="AX270" s="242" t="s">
        <v>75</v>
      </c>
      <c r="AY270" s="252" t="s">
        <v>175</v>
      </c>
    </row>
    <row r="271" s="218" customFormat="true" ht="12.8" hidden="false" customHeight="false" outlineLevel="0" collapsed="false">
      <c r="B271" s="219"/>
      <c r="C271" s="220"/>
      <c r="D271" s="211" t="s">
        <v>186</v>
      </c>
      <c r="E271" s="221"/>
      <c r="F271" s="222" t="s">
        <v>622</v>
      </c>
      <c r="G271" s="220"/>
      <c r="H271" s="223" t="n">
        <v>1.95</v>
      </c>
      <c r="I271" s="224"/>
      <c r="J271" s="220"/>
      <c r="K271" s="220"/>
      <c r="L271" s="225"/>
      <c r="M271" s="226"/>
      <c r="N271" s="227"/>
      <c r="O271" s="227"/>
      <c r="P271" s="227"/>
      <c r="Q271" s="227"/>
      <c r="R271" s="227"/>
      <c r="S271" s="227"/>
      <c r="T271" s="228"/>
      <c r="AT271" s="229" t="s">
        <v>186</v>
      </c>
      <c r="AU271" s="229" t="s">
        <v>85</v>
      </c>
      <c r="AV271" s="218" t="s">
        <v>85</v>
      </c>
      <c r="AW271" s="218" t="s">
        <v>36</v>
      </c>
      <c r="AX271" s="218" t="s">
        <v>75</v>
      </c>
      <c r="AY271" s="229" t="s">
        <v>175</v>
      </c>
    </row>
    <row r="272" s="218" customFormat="true" ht="12.8" hidden="false" customHeight="false" outlineLevel="0" collapsed="false">
      <c r="B272" s="219"/>
      <c r="C272" s="220"/>
      <c r="D272" s="211" t="s">
        <v>186</v>
      </c>
      <c r="E272" s="221"/>
      <c r="F272" s="222" t="s">
        <v>623</v>
      </c>
      <c r="G272" s="220"/>
      <c r="H272" s="223" t="n">
        <v>3.77</v>
      </c>
      <c r="I272" s="224"/>
      <c r="J272" s="220"/>
      <c r="K272" s="220"/>
      <c r="L272" s="225"/>
      <c r="M272" s="226"/>
      <c r="N272" s="227"/>
      <c r="O272" s="227"/>
      <c r="P272" s="227"/>
      <c r="Q272" s="227"/>
      <c r="R272" s="227"/>
      <c r="S272" s="227"/>
      <c r="T272" s="228"/>
      <c r="AT272" s="229" t="s">
        <v>186</v>
      </c>
      <c r="AU272" s="229" t="s">
        <v>85</v>
      </c>
      <c r="AV272" s="218" t="s">
        <v>85</v>
      </c>
      <c r="AW272" s="218" t="s">
        <v>36</v>
      </c>
      <c r="AX272" s="218" t="s">
        <v>75</v>
      </c>
      <c r="AY272" s="229" t="s">
        <v>175</v>
      </c>
    </row>
    <row r="273" s="218" customFormat="true" ht="12.8" hidden="false" customHeight="false" outlineLevel="0" collapsed="false">
      <c r="B273" s="219"/>
      <c r="C273" s="220"/>
      <c r="D273" s="211" t="s">
        <v>186</v>
      </c>
      <c r="E273" s="221"/>
      <c r="F273" s="222" t="s">
        <v>624</v>
      </c>
      <c r="G273" s="220"/>
      <c r="H273" s="223" t="n">
        <v>29.2</v>
      </c>
      <c r="I273" s="224"/>
      <c r="J273" s="220"/>
      <c r="K273" s="220"/>
      <c r="L273" s="225"/>
      <c r="M273" s="226"/>
      <c r="N273" s="227"/>
      <c r="O273" s="227"/>
      <c r="P273" s="227"/>
      <c r="Q273" s="227"/>
      <c r="R273" s="227"/>
      <c r="S273" s="227"/>
      <c r="T273" s="228"/>
      <c r="AT273" s="229" t="s">
        <v>186</v>
      </c>
      <c r="AU273" s="229" t="s">
        <v>85</v>
      </c>
      <c r="AV273" s="218" t="s">
        <v>85</v>
      </c>
      <c r="AW273" s="218" t="s">
        <v>36</v>
      </c>
      <c r="AX273" s="218" t="s">
        <v>75</v>
      </c>
      <c r="AY273" s="229" t="s">
        <v>175</v>
      </c>
    </row>
    <row r="274" s="218" customFormat="true" ht="12.8" hidden="false" customHeight="false" outlineLevel="0" collapsed="false">
      <c r="B274" s="219"/>
      <c r="C274" s="220"/>
      <c r="D274" s="211" t="s">
        <v>186</v>
      </c>
      <c r="E274" s="221"/>
      <c r="F274" s="222" t="s">
        <v>625</v>
      </c>
      <c r="G274" s="220"/>
      <c r="H274" s="223" t="n">
        <v>99.2</v>
      </c>
      <c r="I274" s="224"/>
      <c r="J274" s="220"/>
      <c r="K274" s="220"/>
      <c r="L274" s="225"/>
      <c r="M274" s="226"/>
      <c r="N274" s="227"/>
      <c r="O274" s="227"/>
      <c r="P274" s="227"/>
      <c r="Q274" s="227"/>
      <c r="R274" s="227"/>
      <c r="S274" s="227"/>
      <c r="T274" s="228"/>
      <c r="AT274" s="229" t="s">
        <v>186</v>
      </c>
      <c r="AU274" s="229" t="s">
        <v>85</v>
      </c>
      <c r="AV274" s="218" t="s">
        <v>85</v>
      </c>
      <c r="AW274" s="218" t="s">
        <v>36</v>
      </c>
      <c r="AX274" s="218" t="s">
        <v>75</v>
      </c>
      <c r="AY274" s="229" t="s">
        <v>175</v>
      </c>
    </row>
    <row r="275" s="218" customFormat="true" ht="12.8" hidden="false" customHeight="false" outlineLevel="0" collapsed="false">
      <c r="B275" s="219"/>
      <c r="C275" s="220"/>
      <c r="D275" s="211" t="s">
        <v>186</v>
      </c>
      <c r="E275" s="221"/>
      <c r="F275" s="222" t="s">
        <v>626</v>
      </c>
      <c r="G275" s="220"/>
      <c r="H275" s="223" t="n">
        <v>132.561</v>
      </c>
      <c r="I275" s="224"/>
      <c r="J275" s="220"/>
      <c r="K275" s="220"/>
      <c r="L275" s="225"/>
      <c r="M275" s="226"/>
      <c r="N275" s="227"/>
      <c r="O275" s="227"/>
      <c r="P275" s="227"/>
      <c r="Q275" s="227"/>
      <c r="R275" s="227"/>
      <c r="S275" s="227"/>
      <c r="T275" s="228"/>
      <c r="AT275" s="229" t="s">
        <v>186</v>
      </c>
      <c r="AU275" s="229" t="s">
        <v>85</v>
      </c>
      <c r="AV275" s="218" t="s">
        <v>85</v>
      </c>
      <c r="AW275" s="218" t="s">
        <v>36</v>
      </c>
      <c r="AX275" s="218" t="s">
        <v>75</v>
      </c>
      <c r="AY275" s="229" t="s">
        <v>175</v>
      </c>
    </row>
    <row r="276" s="218" customFormat="true" ht="12.8" hidden="false" customHeight="false" outlineLevel="0" collapsed="false">
      <c r="B276" s="219"/>
      <c r="C276" s="220"/>
      <c r="D276" s="211" t="s">
        <v>186</v>
      </c>
      <c r="E276" s="221"/>
      <c r="F276" s="222" t="s">
        <v>627</v>
      </c>
      <c r="G276" s="220"/>
      <c r="H276" s="223" t="n">
        <v>113.223</v>
      </c>
      <c r="I276" s="224"/>
      <c r="J276" s="220"/>
      <c r="K276" s="220"/>
      <c r="L276" s="225"/>
      <c r="M276" s="226"/>
      <c r="N276" s="227"/>
      <c r="O276" s="227"/>
      <c r="P276" s="227"/>
      <c r="Q276" s="227"/>
      <c r="R276" s="227"/>
      <c r="S276" s="227"/>
      <c r="T276" s="228"/>
      <c r="AT276" s="229" t="s">
        <v>186</v>
      </c>
      <c r="AU276" s="229" t="s">
        <v>85</v>
      </c>
      <c r="AV276" s="218" t="s">
        <v>85</v>
      </c>
      <c r="AW276" s="218" t="s">
        <v>36</v>
      </c>
      <c r="AX276" s="218" t="s">
        <v>75</v>
      </c>
      <c r="AY276" s="229" t="s">
        <v>175</v>
      </c>
    </row>
    <row r="277" s="218" customFormat="true" ht="12.8" hidden="false" customHeight="false" outlineLevel="0" collapsed="false">
      <c r="B277" s="219"/>
      <c r="C277" s="220"/>
      <c r="D277" s="211" t="s">
        <v>186</v>
      </c>
      <c r="E277" s="221"/>
      <c r="F277" s="222" t="s">
        <v>628</v>
      </c>
      <c r="G277" s="220"/>
      <c r="H277" s="223" t="n">
        <v>36.19</v>
      </c>
      <c r="I277" s="224"/>
      <c r="J277" s="220"/>
      <c r="K277" s="220"/>
      <c r="L277" s="225"/>
      <c r="M277" s="226"/>
      <c r="N277" s="227"/>
      <c r="O277" s="227"/>
      <c r="P277" s="227"/>
      <c r="Q277" s="227"/>
      <c r="R277" s="227"/>
      <c r="S277" s="227"/>
      <c r="T277" s="228"/>
      <c r="AT277" s="229" t="s">
        <v>186</v>
      </c>
      <c r="AU277" s="229" t="s">
        <v>85</v>
      </c>
      <c r="AV277" s="218" t="s">
        <v>85</v>
      </c>
      <c r="AW277" s="218" t="s">
        <v>36</v>
      </c>
      <c r="AX277" s="218" t="s">
        <v>75</v>
      </c>
      <c r="AY277" s="229" t="s">
        <v>175</v>
      </c>
    </row>
    <row r="278" s="218" customFormat="true" ht="12.8" hidden="false" customHeight="false" outlineLevel="0" collapsed="false">
      <c r="B278" s="219"/>
      <c r="C278" s="220"/>
      <c r="D278" s="211" t="s">
        <v>186</v>
      </c>
      <c r="E278" s="221"/>
      <c r="F278" s="222" t="s">
        <v>629</v>
      </c>
      <c r="G278" s="220"/>
      <c r="H278" s="223" t="n">
        <v>9.196</v>
      </c>
      <c r="I278" s="224"/>
      <c r="J278" s="220"/>
      <c r="K278" s="220"/>
      <c r="L278" s="225"/>
      <c r="M278" s="226"/>
      <c r="N278" s="227"/>
      <c r="O278" s="227"/>
      <c r="P278" s="227"/>
      <c r="Q278" s="227"/>
      <c r="R278" s="227"/>
      <c r="S278" s="227"/>
      <c r="T278" s="228"/>
      <c r="AT278" s="229" t="s">
        <v>186</v>
      </c>
      <c r="AU278" s="229" t="s">
        <v>85</v>
      </c>
      <c r="AV278" s="218" t="s">
        <v>85</v>
      </c>
      <c r="AW278" s="218" t="s">
        <v>36</v>
      </c>
      <c r="AX278" s="218" t="s">
        <v>75</v>
      </c>
      <c r="AY278" s="229" t="s">
        <v>175</v>
      </c>
    </row>
    <row r="279" s="218" customFormat="true" ht="12.8" hidden="false" customHeight="false" outlineLevel="0" collapsed="false">
      <c r="B279" s="219"/>
      <c r="C279" s="220"/>
      <c r="D279" s="211" t="s">
        <v>186</v>
      </c>
      <c r="E279" s="221"/>
      <c r="F279" s="222" t="s">
        <v>630</v>
      </c>
      <c r="G279" s="220"/>
      <c r="H279" s="223" t="n">
        <v>4.444</v>
      </c>
      <c r="I279" s="224"/>
      <c r="J279" s="220"/>
      <c r="K279" s="220"/>
      <c r="L279" s="225"/>
      <c r="M279" s="226"/>
      <c r="N279" s="227"/>
      <c r="O279" s="227"/>
      <c r="P279" s="227"/>
      <c r="Q279" s="227"/>
      <c r="R279" s="227"/>
      <c r="S279" s="227"/>
      <c r="T279" s="228"/>
      <c r="AT279" s="229" t="s">
        <v>186</v>
      </c>
      <c r="AU279" s="229" t="s">
        <v>85</v>
      </c>
      <c r="AV279" s="218" t="s">
        <v>85</v>
      </c>
      <c r="AW279" s="218" t="s">
        <v>36</v>
      </c>
      <c r="AX279" s="218" t="s">
        <v>75</v>
      </c>
      <c r="AY279" s="229" t="s">
        <v>175</v>
      </c>
    </row>
    <row r="280" s="230" customFormat="true" ht="12.8" hidden="false" customHeight="false" outlineLevel="0" collapsed="false">
      <c r="B280" s="231"/>
      <c r="C280" s="232"/>
      <c r="D280" s="211" t="s">
        <v>186</v>
      </c>
      <c r="E280" s="233" t="s">
        <v>124</v>
      </c>
      <c r="F280" s="234" t="s">
        <v>210</v>
      </c>
      <c r="G280" s="232"/>
      <c r="H280" s="235" t="n">
        <v>429.734</v>
      </c>
      <c r="I280" s="236"/>
      <c r="J280" s="232"/>
      <c r="K280" s="232"/>
      <c r="L280" s="237"/>
      <c r="M280" s="238"/>
      <c r="N280" s="239"/>
      <c r="O280" s="239"/>
      <c r="P280" s="239"/>
      <c r="Q280" s="239"/>
      <c r="R280" s="239"/>
      <c r="S280" s="239"/>
      <c r="T280" s="240"/>
      <c r="AT280" s="241" t="s">
        <v>186</v>
      </c>
      <c r="AU280" s="241" t="s">
        <v>85</v>
      </c>
      <c r="AV280" s="230" t="s">
        <v>149</v>
      </c>
      <c r="AW280" s="230" t="s">
        <v>36</v>
      </c>
      <c r="AX280" s="230" t="s">
        <v>83</v>
      </c>
      <c r="AY280" s="241" t="s">
        <v>175</v>
      </c>
    </row>
    <row r="281" s="31" customFormat="true" ht="16.5" hidden="false" customHeight="true" outlineLevel="0" collapsed="false">
      <c r="A281" s="24"/>
      <c r="B281" s="25"/>
      <c r="C281" s="198" t="s">
        <v>439</v>
      </c>
      <c r="D281" s="198" t="s">
        <v>177</v>
      </c>
      <c r="E281" s="199" t="s">
        <v>362</v>
      </c>
      <c r="F281" s="200" t="s">
        <v>363</v>
      </c>
      <c r="G281" s="201" t="s">
        <v>112</v>
      </c>
      <c r="H281" s="202" t="n">
        <v>268.165</v>
      </c>
      <c r="I281" s="203"/>
      <c r="J281" s="204" t="n">
        <f aca="false">ROUND(I281*H281,2)</f>
        <v>0</v>
      </c>
      <c r="K281" s="200" t="s">
        <v>180</v>
      </c>
      <c r="L281" s="30"/>
      <c r="M281" s="205"/>
      <c r="N281" s="206" t="s">
        <v>46</v>
      </c>
      <c r="O281" s="67"/>
      <c r="P281" s="207" t="n">
        <f aca="false">O281*H281</f>
        <v>0</v>
      </c>
      <c r="Q281" s="207" t="n">
        <v>0</v>
      </c>
      <c r="R281" s="207" t="n">
        <f aca="false">Q281*H281</f>
        <v>0</v>
      </c>
      <c r="S281" s="207" t="n">
        <v>0</v>
      </c>
      <c r="T281" s="208" t="n">
        <f aca="false">S281*H281</f>
        <v>0</v>
      </c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R281" s="209" t="s">
        <v>149</v>
      </c>
      <c r="AT281" s="209" t="s">
        <v>177</v>
      </c>
      <c r="AU281" s="209" t="s">
        <v>85</v>
      </c>
      <c r="AY281" s="3" t="s">
        <v>175</v>
      </c>
      <c r="BE281" s="210" t="n">
        <f aca="false">IF(N281="základní",J281,0)</f>
        <v>0</v>
      </c>
      <c r="BF281" s="210" t="n">
        <f aca="false">IF(N281="snížená",J281,0)</f>
        <v>0</v>
      </c>
      <c r="BG281" s="210" t="n">
        <f aca="false">IF(N281="zákl. přenesená",J281,0)</f>
        <v>0</v>
      </c>
      <c r="BH281" s="210" t="n">
        <f aca="false">IF(N281="sníž. přenesená",J281,0)</f>
        <v>0</v>
      </c>
      <c r="BI281" s="210" t="n">
        <f aca="false">IF(N281="nulová",J281,0)</f>
        <v>0</v>
      </c>
      <c r="BJ281" s="3" t="s">
        <v>83</v>
      </c>
      <c r="BK281" s="210" t="n">
        <f aca="false">ROUND(I281*H281,2)</f>
        <v>0</v>
      </c>
      <c r="BL281" s="3" t="s">
        <v>149</v>
      </c>
      <c r="BM281" s="209" t="s">
        <v>364</v>
      </c>
    </row>
    <row r="282" s="31" customFormat="true" ht="12.8" hidden="false" customHeight="false" outlineLevel="0" collapsed="false">
      <c r="A282" s="24"/>
      <c r="B282" s="25"/>
      <c r="C282" s="26"/>
      <c r="D282" s="211" t="s">
        <v>182</v>
      </c>
      <c r="E282" s="26"/>
      <c r="F282" s="212" t="s">
        <v>365</v>
      </c>
      <c r="G282" s="26"/>
      <c r="H282" s="26"/>
      <c r="I282" s="213"/>
      <c r="J282" s="26"/>
      <c r="K282" s="26"/>
      <c r="L282" s="30"/>
      <c r="M282" s="214"/>
      <c r="N282" s="215"/>
      <c r="O282" s="67"/>
      <c r="P282" s="67"/>
      <c r="Q282" s="67"/>
      <c r="R282" s="67"/>
      <c r="S282" s="67"/>
      <c r="T282" s="68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T282" s="3" t="s">
        <v>182</v>
      </c>
      <c r="AU282" s="3" t="s">
        <v>85</v>
      </c>
    </row>
    <row r="283" s="31" customFormat="true" ht="12.8" hidden="false" customHeight="false" outlineLevel="0" collapsed="false">
      <c r="A283" s="24"/>
      <c r="B283" s="25"/>
      <c r="C283" s="26"/>
      <c r="D283" s="216" t="s">
        <v>184</v>
      </c>
      <c r="E283" s="26"/>
      <c r="F283" s="217" t="s">
        <v>366</v>
      </c>
      <c r="G283" s="26"/>
      <c r="H283" s="26"/>
      <c r="I283" s="213"/>
      <c r="J283" s="26"/>
      <c r="K283" s="26"/>
      <c r="L283" s="30"/>
      <c r="M283" s="214"/>
      <c r="N283" s="215"/>
      <c r="O283" s="67"/>
      <c r="P283" s="67"/>
      <c r="Q283" s="67"/>
      <c r="R283" s="67"/>
      <c r="S283" s="67"/>
      <c r="T283" s="68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T283" s="3" t="s">
        <v>184</v>
      </c>
      <c r="AU283" s="3" t="s">
        <v>85</v>
      </c>
    </row>
    <row r="284" s="218" customFormat="true" ht="12.8" hidden="false" customHeight="false" outlineLevel="0" collapsed="false">
      <c r="B284" s="219"/>
      <c r="C284" s="220"/>
      <c r="D284" s="211" t="s">
        <v>186</v>
      </c>
      <c r="E284" s="221"/>
      <c r="F284" s="222" t="s">
        <v>368</v>
      </c>
      <c r="G284" s="220"/>
      <c r="H284" s="223" t="n">
        <v>268.165</v>
      </c>
      <c r="I284" s="224"/>
      <c r="J284" s="220"/>
      <c r="K284" s="220"/>
      <c r="L284" s="225"/>
      <c r="M284" s="226"/>
      <c r="N284" s="227"/>
      <c r="O284" s="227"/>
      <c r="P284" s="227"/>
      <c r="Q284" s="227"/>
      <c r="R284" s="227"/>
      <c r="S284" s="227"/>
      <c r="T284" s="228"/>
      <c r="AT284" s="229" t="s">
        <v>186</v>
      </c>
      <c r="AU284" s="229" t="s">
        <v>85</v>
      </c>
      <c r="AV284" s="218" t="s">
        <v>85</v>
      </c>
      <c r="AW284" s="218" t="s">
        <v>36</v>
      </c>
      <c r="AX284" s="218" t="s">
        <v>83</v>
      </c>
      <c r="AY284" s="229" t="s">
        <v>175</v>
      </c>
    </row>
    <row r="285" s="31" customFormat="true" ht="16.5" hidden="false" customHeight="true" outlineLevel="0" collapsed="false">
      <c r="A285" s="24"/>
      <c r="B285" s="25"/>
      <c r="C285" s="198" t="s">
        <v>446</v>
      </c>
      <c r="D285" s="198" t="s">
        <v>177</v>
      </c>
      <c r="E285" s="199" t="s">
        <v>370</v>
      </c>
      <c r="F285" s="200" t="s">
        <v>371</v>
      </c>
      <c r="G285" s="201" t="s">
        <v>138</v>
      </c>
      <c r="H285" s="202" t="n">
        <v>17</v>
      </c>
      <c r="I285" s="203"/>
      <c r="J285" s="204" t="n">
        <f aca="false">ROUND(I285*H285,2)</f>
        <v>0</v>
      </c>
      <c r="K285" s="200" t="s">
        <v>180</v>
      </c>
      <c r="L285" s="30"/>
      <c r="M285" s="205"/>
      <c r="N285" s="206" t="s">
        <v>46</v>
      </c>
      <c r="O285" s="67"/>
      <c r="P285" s="207" t="n">
        <f aca="false">O285*H285</f>
        <v>0</v>
      </c>
      <c r="Q285" s="207" t="n">
        <v>0</v>
      </c>
      <c r="R285" s="207" t="n">
        <f aca="false">Q285*H285</f>
        <v>0</v>
      </c>
      <c r="S285" s="207" t="n">
        <v>0</v>
      </c>
      <c r="T285" s="208" t="n">
        <f aca="false">S285*H285</f>
        <v>0</v>
      </c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R285" s="209" t="s">
        <v>149</v>
      </c>
      <c r="AT285" s="209" t="s">
        <v>177</v>
      </c>
      <c r="AU285" s="209" t="s">
        <v>85</v>
      </c>
      <c r="AY285" s="3" t="s">
        <v>175</v>
      </c>
      <c r="BE285" s="210" t="n">
        <f aca="false">IF(N285="základní",J285,0)</f>
        <v>0</v>
      </c>
      <c r="BF285" s="210" t="n">
        <f aca="false">IF(N285="snížená",J285,0)</f>
        <v>0</v>
      </c>
      <c r="BG285" s="210" t="n">
        <f aca="false">IF(N285="zákl. přenesená",J285,0)</f>
        <v>0</v>
      </c>
      <c r="BH285" s="210" t="n">
        <f aca="false">IF(N285="sníž. přenesená",J285,0)</f>
        <v>0</v>
      </c>
      <c r="BI285" s="210" t="n">
        <f aca="false">IF(N285="nulová",J285,0)</f>
        <v>0</v>
      </c>
      <c r="BJ285" s="3" t="s">
        <v>83</v>
      </c>
      <c r="BK285" s="210" t="n">
        <f aca="false">ROUND(I285*H285,2)</f>
        <v>0</v>
      </c>
      <c r="BL285" s="3" t="s">
        <v>149</v>
      </c>
      <c r="BM285" s="209" t="s">
        <v>631</v>
      </c>
    </row>
    <row r="286" s="31" customFormat="true" ht="16.4" hidden="false" customHeight="false" outlineLevel="0" collapsed="false">
      <c r="A286" s="24"/>
      <c r="B286" s="25"/>
      <c r="C286" s="26"/>
      <c r="D286" s="211" t="s">
        <v>182</v>
      </c>
      <c r="E286" s="26"/>
      <c r="F286" s="212" t="s">
        <v>373</v>
      </c>
      <c r="G286" s="26"/>
      <c r="H286" s="26"/>
      <c r="I286" s="213"/>
      <c r="J286" s="26"/>
      <c r="K286" s="26"/>
      <c r="L286" s="30"/>
      <c r="M286" s="214"/>
      <c r="N286" s="215"/>
      <c r="O286" s="67"/>
      <c r="P286" s="67"/>
      <c r="Q286" s="67"/>
      <c r="R286" s="67"/>
      <c r="S286" s="67"/>
      <c r="T286" s="68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T286" s="3" t="s">
        <v>182</v>
      </c>
      <c r="AU286" s="3" t="s">
        <v>85</v>
      </c>
    </row>
    <row r="287" s="31" customFormat="true" ht="12.8" hidden="false" customHeight="false" outlineLevel="0" collapsed="false">
      <c r="A287" s="24"/>
      <c r="B287" s="25"/>
      <c r="C287" s="26"/>
      <c r="D287" s="216" t="s">
        <v>184</v>
      </c>
      <c r="E287" s="26"/>
      <c r="F287" s="217" t="s">
        <v>374</v>
      </c>
      <c r="G287" s="26"/>
      <c r="H287" s="26"/>
      <c r="I287" s="213"/>
      <c r="J287" s="26"/>
      <c r="K287" s="26"/>
      <c r="L287" s="30"/>
      <c r="M287" s="214"/>
      <c r="N287" s="215"/>
      <c r="O287" s="67"/>
      <c r="P287" s="67"/>
      <c r="Q287" s="67"/>
      <c r="R287" s="67"/>
      <c r="S287" s="67"/>
      <c r="T287" s="68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T287" s="3" t="s">
        <v>184</v>
      </c>
      <c r="AU287" s="3" t="s">
        <v>85</v>
      </c>
    </row>
    <row r="288" s="218" customFormat="true" ht="12.8" hidden="false" customHeight="false" outlineLevel="0" collapsed="false">
      <c r="B288" s="219"/>
      <c r="C288" s="220"/>
      <c r="D288" s="211" t="s">
        <v>186</v>
      </c>
      <c r="E288" s="221"/>
      <c r="F288" s="222" t="s">
        <v>145</v>
      </c>
      <c r="G288" s="220"/>
      <c r="H288" s="223" t="n">
        <v>17</v>
      </c>
      <c r="I288" s="224"/>
      <c r="J288" s="220"/>
      <c r="K288" s="220"/>
      <c r="L288" s="225"/>
      <c r="M288" s="226"/>
      <c r="N288" s="227"/>
      <c r="O288" s="227"/>
      <c r="P288" s="227"/>
      <c r="Q288" s="227"/>
      <c r="R288" s="227"/>
      <c r="S288" s="227"/>
      <c r="T288" s="228"/>
      <c r="AT288" s="229" t="s">
        <v>186</v>
      </c>
      <c r="AU288" s="229" t="s">
        <v>85</v>
      </c>
      <c r="AV288" s="218" t="s">
        <v>85</v>
      </c>
      <c r="AW288" s="218" t="s">
        <v>36</v>
      </c>
      <c r="AX288" s="218" t="s">
        <v>83</v>
      </c>
      <c r="AY288" s="229" t="s">
        <v>175</v>
      </c>
    </row>
    <row r="289" s="31" customFormat="true" ht="16.5" hidden="false" customHeight="true" outlineLevel="0" collapsed="false">
      <c r="A289" s="24"/>
      <c r="B289" s="25"/>
      <c r="C289" s="198" t="s">
        <v>455</v>
      </c>
      <c r="D289" s="198" t="s">
        <v>177</v>
      </c>
      <c r="E289" s="199" t="s">
        <v>376</v>
      </c>
      <c r="F289" s="200" t="s">
        <v>377</v>
      </c>
      <c r="G289" s="201" t="s">
        <v>138</v>
      </c>
      <c r="H289" s="202" t="n">
        <v>2</v>
      </c>
      <c r="I289" s="203"/>
      <c r="J289" s="204" t="n">
        <f aca="false">ROUND(I289*H289,2)</f>
        <v>0</v>
      </c>
      <c r="K289" s="200" t="s">
        <v>180</v>
      </c>
      <c r="L289" s="30"/>
      <c r="M289" s="205"/>
      <c r="N289" s="206" t="s">
        <v>46</v>
      </c>
      <c r="O289" s="67"/>
      <c r="P289" s="207" t="n">
        <f aca="false">O289*H289</f>
        <v>0</v>
      </c>
      <c r="Q289" s="207" t="n">
        <v>0</v>
      </c>
      <c r="R289" s="207" t="n">
        <f aca="false">Q289*H289</f>
        <v>0</v>
      </c>
      <c r="S289" s="207" t="n">
        <v>0</v>
      </c>
      <c r="T289" s="208" t="n">
        <f aca="false">S289*H289</f>
        <v>0</v>
      </c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R289" s="209" t="s">
        <v>149</v>
      </c>
      <c r="AT289" s="209" t="s">
        <v>177</v>
      </c>
      <c r="AU289" s="209" t="s">
        <v>85</v>
      </c>
      <c r="AY289" s="3" t="s">
        <v>175</v>
      </c>
      <c r="BE289" s="210" t="n">
        <f aca="false">IF(N289="základní",J289,0)</f>
        <v>0</v>
      </c>
      <c r="BF289" s="210" t="n">
        <f aca="false">IF(N289="snížená",J289,0)</f>
        <v>0</v>
      </c>
      <c r="BG289" s="210" t="n">
        <f aca="false">IF(N289="zákl. přenesená",J289,0)</f>
        <v>0</v>
      </c>
      <c r="BH289" s="210" t="n">
        <f aca="false">IF(N289="sníž. přenesená",J289,0)</f>
        <v>0</v>
      </c>
      <c r="BI289" s="210" t="n">
        <f aca="false">IF(N289="nulová",J289,0)</f>
        <v>0</v>
      </c>
      <c r="BJ289" s="3" t="s">
        <v>83</v>
      </c>
      <c r="BK289" s="210" t="n">
        <f aca="false">ROUND(I289*H289,2)</f>
        <v>0</v>
      </c>
      <c r="BL289" s="3" t="s">
        <v>149</v>
      </c>
      <c r="BM289" s="209" t="s">
        <v>632</v>
      </c>
    </row>
    <row r="290" s="31" customFormat="true" ht="16.4" hidden="false" customHeight="false" outlineLevel="0" collapsed="false">
      <c r="A290" s="24"/>
      <c r="B290" s="25"/>
      <c r="C290" s="26"/>
      <c r="D290" s="211" t="s">
        <v>182</v>
      </c>
      <c r="E290" s="26"/>
      <c r="F290" s="212" t="s">
        <v>379</v>
      </c>
      <c r="G290" s="26"/>
      <c r="H290" s="26"/>
      <c r="I290" s="213"/>
      <c r="J290" s="26"/>
      <c r="K290" s="26"/>
      <c r="L290" s="30"/>
      <c r="M290" s="214"/>
      <c r="N290" s="215"/>
      <c r="O290" s="67"/>
      <c r="P290" s="67"/>
      <c r="Q290" s="67"/>
      <c r="R290" s="67"/>
      <c r="S290" s="67"/>
      <c r="T290" s="68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T290" s="3" t="s">
        <v>182</v>
      </c>
      <c r="AU290" s="3" t="s">
        <v>85</v>
      </c>
    </row>
    <row r="291" s="31" customFormat="true" ht="12.8" hidden="false" customHeight="false" outlineLevel="0" collapsed="false">
      <c r="A291" s="24"/>
      <c r="B291" s="25"/>
      <c r="C291" s="26"/>
      <c r="D291" s="216" t="s">
        <v>184</v>
      </c>
      <c r="E291" s="26"/>
      <c r="F291" s="217" t="s">
        <v>380</v>
      </c>
      <c r="G291" s="26"/>
      <c r="H291" s="26"/>
      <c r="I291" s="213"/>
      <c r="J291" s="26"/>
      <c r="K291" s="26"/>
      <c r="L291" s="30"/>
      <c r="M291" s="214"/>
      <c r="N291" s="215"/>
      <c r="O291" s="67"/>
      <c r="P291" s="67"/>
      <c r="Q291" s="67"/>
      <c r="R291" s="67"/>
      <c r="S291" s="67"/>
      <c r="T291" s="68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T291" s="3" t="s">
        <v>184</v>
      </c>
      <c r="AU291" s="3" t="s">
        <v>85</v>
      </c>
    </row>
    <row r="292" s="218" customFormat="true" ht="12.8" hidden="false" customHeight="false" outlineLevel="0" collapsed="false">
      <c r="B292" s="219"/>
      <c r="C292" s="220"/>
      <c r="D292" s="211" t="s">
        <v>186</v>
      </c>
      <c r="E292" s="221"/>
      <c r="F292" s="222" t="s">
        <v>147</v>
      </c>
      <c r="G292" s="220"/>
      <c r="H292" s="223" t="n">
        <v>2</v>
      </c>
      <c r="I292" s="224"/>
      <c r="J292" s="220"/>
      <c r="K292" s="220"/>
      <c r="L292" s="225"/>
      <c r="M292" s="226"/>
      <c r="N292" s="227"/>
      <c r="O292" s="227"/>
      <c r="P292" s="227"/>
      <c r="Q292" s="227"/>
      <c r="R292" s="227"/>
      <c r="S292" s="227"/>
      <c r="T292" s="228"/>
      <c r="AT292" s="229" t="s">
        <v>186</v>
      </c>
      <c r="AU292" s="229" t="s">
        <v>85</v>
      </c>
      <c r="AV292" s="218" t="s">
        <v>85</v>
      </c>
      <c r="AW292" s="218" t="s">
        <v>36</v>
      </c>
      <c r="AX292" s="218" t="s">
        <v>83</v>
      </c>
      <c r="AY292" s="229" t="s">
        <v>175</v>
      </c>
    </row>
    <row r="293" s="31" customFormat="true" ht="16.5" hidden="false" customHeight="true" outlineLevel="0" collapsed="false">
      <c r="A293" s="24"/>
      <c r="B293" s="25"/>
      <c r="C293" s="198" t="s">
        <v>462</v>
      </c>
      <c r="D293" s="198" t="s">
        <v>177</v>
      </c>
      <c r="E293" s="199" t="s">
        <v>633</v>
      </c>
      <c r="F293" s="200" t="s">
        <v>634</v>
      </c>
      <c r="G293" s="201" t="s">
        <v>138</v>
      </c>
      <c r="H293" s="202" t="n">
        <v>2</v>
      </c>
      <c r="I293" s="203"/>
      <c r="J293" s="204" t="n">
        <f aca="false">ROUND(I293*H293,2)</f>
        <v>0</v>
      </c>
      <c r="K293" s="200" t="s">
        <v>180</v>
      </c>
      <c r="L293" s="30"/>
      <c r="M293" s="205"/>
      <c r="N293" s="206" t="s">
        <v>46</v>
      </c>
      <c r="O293" s="67"/>
      <c r="P293" s="207" t="n">
        <f aca="false">O293*H293</f>
        <v>0</v>
      </c>
      <c r="Q293" s="207" t="n">
        <v>0</v>
      </c>
      <c r="R293" s="207" t="n">
        <f aca="false">Q293*H293</f>
        <v>0</v>
      </c>
      <c r="S293" s="207" t="n">
        <v>0</v>
      </c>
      <c r="T293" s="208" t="n">
        <f aca="false">S293*H293</f>
        <v>0</v>
      </c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R293" s="209" t="s">
        <v>149</v>
      </c>
      <c r="AT293" s="209" t="s">
        <v>177</v>
      </c>
      <c r="AU293" s="209" t="s">
        <v>85</v>
      </c>
      <c r="AY293" s="3" t="s">
        <v>175</v>
      </c>
      <c r="BE293" s="210" t="n">
        <f aca="false">IF(N293="základní",J293,0)</f>
        <v>0</v>
      </c>
      <c r="BF293" s="210" t="n">
        <f aca="false">IF(N293="snížená",J293,0)</f>
        <v>0</v>
      </c>
      <c r="BG293" s="210" t="n">
        <f aca="false">IF(N293="zákl. přenesená",J293,0)</f>
        <v>0</v>
      </c>
      <c r="BH293" s="210" t="n">
        <f aca="false">IF(N293="sníž. přenesená",J293,0)</f>
        <v>0</v>
      </c>
      <c r="BI293" s="210" t="n">
        <f aca="false">IF(N293="nulová",J293,0)</f>
        <v>0</v>
      </c>
      <c r="BJ293" s="3" t="s">
        <v>83</v>
      </c>
      <c r="BK293" s="210" t="n">
        <f aca="false">ROUND(I293*H293,2)</f>
        <v>0</v>
      </c>
      <c r="BL293" s="3" t="s">
        <v>149</v>
      </c>
      <c r="BM293" s="209" t="s">
        <v>635</v>
      </c>
    </row>
    <row r="294" s="31" customFormat="true" ht="16.4" hidden="false" customHeight="false" outlineLevel="0" collapsed="false">
      <c r="A294" s="24"/>
      <c r="B294" s="25"/>
      <c r="C294" s="26"/>
      <c r="D294" s="211" t="s">
        <v>182</v>
      </c>
      <c r="E294" s="26"/>
      <c r="F294" s="212" t="s">
        <v>636</v>
      </c>
      <c r="G294" s="26"/>
      <c r="H294" s="26"/>
      <c r="I294" s="213"/>
      <c r="J294" s="26"/>
      <c r="K294" s="26"/>
      <c r="L294" s="30"/>
      <c r="M294" s="214"/>
      <c r="N294" s="215"/>
      <c r="O294" s="67"/>
      <c r="P294" s="67"/>
      <c r="Q294" s="67"/>
      <c r="R294" s="67"/>
      <c r="S294" s="67"/>
      <c r="T294" s="68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T294" s="3" t="s">
        <v>182</v>
      </c>
      <c r="AU294" s="3" t="s">
        <v>85</v>
      </c>
    </row>
    <row r="295" s="31" customFormat="true" ht="12.8" hidden="false" customHeight="false" outlineLevel="0" collapsed="false">
      <c r="A295" s="24"/>
      <c r="B295" s="25"/>
      <c r="C295" s="26"/>
      <c r="D295" s="216" t="s">
        <v>184</v>
      </c>
      <c r="E295" s="26"/>
      <c r="F295" s="217" t="s">
        <v>637</v>
      </c>
      <c r="G295" s="26"/>
      <c r="H295" s="26"/>
      <c r="I295" s="213"/>
      <c r="J295" s="26"/>
      <c r="K295" s="26"/>
      <c r="L295" s="30"/>
      <c r="M295" s="214"/>
      <c r="N295" s="215"/>
      <c r="O295" s="67"/>
      <c r="P295" s="67"/>
      <c r="Q295" s="67"/>
      <c r="R295" s="67"/>
      <c r="S295" s="67"/>
      <c r="T295" s="68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T295" s="3" t="s">
        <v>184</v>
      </c>
      <c r="AU295" s="3" t="s">
        <v>85</v>
      </c>
    </row>
    <row r="296" s="218" customFormat="true" ht="12.8" hidden="false" customHeight="false" outlineLevel="0" collapsed="false">
      <c r="B296" s="219"/>
      <c r="C296" s="220"/>
      <c r="D296" s="211" t="s">
        <v>186</v>
      </c>
      <c r="E296" s="221"/>
      <c r="F296" s="222" t="s">
        <v>509</v>
      </c>
      <c r="G296" s="220"/>
      <c r="H296" s="223" t="n">
        <v>2</v>
      </c>
      <c r="I296" s="224"/>
      <c r="J296" s="220"/>
      <c r="K296" s="220"/>
      <c r="L296" s="225"/>
      <c r="M296" s="226"/>
      <c r="N296" s="227"/>
      <c r="O296" s="227"/>
      <c r="P296" s="227"/>
      <c r="Q296" s="227"/>
      <c r="R296" s="227"/>
      <c r="S296" s="227"/>
      <c r="T296" s="228"/>
      <c r="AT296" s="229" t="s">
        <v>186</v>
      </c>
      <c r="AU296" s="229" t="s">
        <v>85</v>
      </c>
      <c r="AV296" s="218" t="s">
        <v>85</v>
      </c>
      <c r="AW296" s="218" t="s">
        <v>36</v>
      </c>
      <c r="AX296" s="218" t="s">
        <v>83</v>
      </c>
      <c r="AY296" s="229" t="s">
        <v>175</v>
      </c>
    </row>
    <row r="297" s="31" customFormat="true" ht="16.5" hidden="false" customHeight="true" outlineLevel="0" collapsed="false">
      <c r="A297" s="24"/>
      <c r="B297" s="25"/>
      <c r="C297" s="198" t="s">
        <v>469</v>
      </c>
      <c r="D297" s="198" t="s">
        <v>177</v>
      </c>
      <c r="E297" s="199" t="s">
        <v>638</v>
      </c>
      <c r="F297" s="200" t="s">
        <v>639</v>
      </c>
      <c r="G297" s="201" t="s">
        <v>138</v>
      </c>
      <c r="H297" s="202" t="n">
        <v>1</v>
      </c>
      <c r="I297" s="203"/>
      <c r="J297" s="204" t="n">
        <f aca="false">ROUND(I297*H297,2)</f>
        <v>0</v>
      </c>
      <c r="K297" s="200" t="s">
        <v>180</v>
      </c>
      <c r="L297" s="30"/>
      <c r="M297" s="205"/>
      <c r="N297" s="206" t="s">
        <v>46</v>
      </c>
      <c r="O297" s="67"/>
      <c r="P297" s="207" t="n">
        <f aca="false">O297*H297</f>
        <v>0</v>
      </c>
      <c r="Q297" s="207" t="n">
        <v>0</v>
      </c>
      <c r="R297" s="207" t="n">
        <f aca="false">Q297*H297</f>
        <v>0</v>
      </c>
      <c r="S297" s="207" t="n">
        <v>0</v>
      </c>
      <c r="T297" s="208" t="n">
        <f aca="false">S297*H297</f>
        <v>0</v>
      </c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R297" s="209" t="s">
        <v>149</v>
      </c>
      <c r="AT297" s="209" t="s">
        <v>177</v>
      </c>
      <c r="AU297" s="209" t="s">
        <v>85</v>
      </c>
      <c r="AY297" s="3" t="s">
        <v>175</v>
      </c>
      <c r="BE297" s="210" t="n">
        <f aca="false">IF(N297="základní",J297,0)</f>
        <v>0</v>
      </c>
      <c r="BF297" s="210" t="n">
        <f aca="false">IF(N297="snížená",J297,0)</f>
        <v>0</v>
      </c>
      <c r="BG297" s="210" t="n">
        <f aca="false">IF(N297="zákl. přenesená",J297,0)</f>
        <v>0</v>
      </c>
      <c r="BH297" s="210" t="n">
        <f aca="false">IF(N297="sníž. přenesená",J297,0)</f>
        <v>0</v>
      </c>
      <c r="BI297" s="210" t="n">
        <f aca="false">IF(N297="nulová",J297,0)</f>
        <v>0</v>
      </c>
      <c r="BJ297" s="3" t="s">
        <v>83</v>
      </c>
      <c r="BK297" s="210" t="n">
        <f aca="false">ROUND(I297*H297,2)</f>
        <v>0</v>
      </c>
      <c r="BL297" s="3" t="s">
        <v>149</v>
      </c>
      <c r="BM297" s="209" t="s">
        <v>640</v>
      </c>
    </row>
    <row r="298" s="31" customFormat="true" ht="16.4" hidden="false" customHeight="false" outlineLevel="0" collapsed="false">
      <c r="A298" s="24"/>
      <c r="B298" s="25"/>
      <c r="C298" s="26"/>
      <c r="D298" s="211" t="s">
        <v>182</v>
      </c>
      <c r="E298" s="26"/>
      <c r="F298" s="212" t="s">
        <v>641</v>
      </c>
      <c r="G298" s="26"/>
      <c r="H298" s="26"/>
      <c r="I298" s="213"/>
      <c r="J298" s="26"/>
      <c r="K298" s="26"/>
      <c r="L298" s="30"/>
      <c r="M298" s="214"/>
      <c r="N298" s="215"/>
      <c r="O298" s="67"/>
      <c r="P298" s="67"/>
      <c r="Q298" s="67"/>
      <c r="R298" s="67"/>
      <c r="S298" s="67"/>
      <c r="T298" s="68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T298" s="3" t="s">
        <v>182</v>
      </c>
      <c r="AU298" s="3" t="s">
        <v>85</v>
      </c>
    </row>
    <row r="299" s="31" customFormat="true" ht="12.8" hidden="false" customHeight="false" outlineLevel="0" collapsed="false">
      <c r="A299" s="24"/>
      <c r="B299" s="25"/>
      <c r="C299" s="26"/>
      <c r="D299" s="216" t="s">
        <v>184</v>
      </c>
      <c r="E299" s="26"/>
      <c r="F299" s="217" t="s">
        <v>642</v>
      </c>
      <c r="G299" s="26"/>
      <c r="H299" s="26"/>
      <c r="I299" s="213"/>
      <c r="J299" s="26"/>
      <c r="K299" s="26"/>
      <c r="L299" s="30"/>
      <c r="M299" s="214"/>
      <c r="N299" s="215"/>
      <c r="O299" s="67"/>
      <c r="P299" s="67"/>
      <c r="Q299" s="67"/>
      <c r="R299" s="67"/>
      <c r="S299" s="67"/>
      <c r="T299" s="68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T299" s="3" t="s">
        <v>184</v>
      </c>
      <c r="AU299" s="3" t="s">
        <v>85</v>
      </c>
    </row>
    <row r="300" s="218" customFormat="true" ht="12.8" hidden="false" customHeight="false" outlineLevel="0" collapsed="false">
      <c r="B300" s="219"/>
      <c r="C300" s="220"/>
      <c r="D300" s="211" t="s">
        <v>186</v>
      </c>
      <c r="E300" s="221"/>
      <c r="F300" s="222" t="s">
        <v>511</v>
      </c>
      <c r="G300" s="220"/>
      <c r="H300" s="223" t="n">
        <v>1</v>
      </c>
      <c r="I300" s="224"/>
      <c r="J300" s="220"/>
      <c r="K300" s="220"/>
      <c r="L300" s="225"/>
      <c r="M300" s="226"/>
      <c r="N300" s="227"/>
      <c r="O300" s="227"/>
      <c r="P300" s="227"/>
      <c r="Q300" s="227"/>
      <c r="R300" s="227"/>
      <c r="S300" s="227"/>
      <c r="T300" s="228"/>
      <c r="AT300" s="229" t="s">
        <v>186</v>
      </c>
      <c r="AU300" s="229" t="s">
        <v>85</v>
      </c>
      <c r="AV300" s="218" t="s">
        <v>85</v>
      </c>
      <c r="AW300" s="218" t="s">
        <v>36</v>
      </c>
      <c r="AX300" s="218" t="s">
        <v>83</v>
      </c>
      <c r="AY300" s="229" t="s">
        <v>175</v>
      </c>
    </row>
    <row r="301" s="31" customFormat="true" ht="16.5" hidden="false" customHeight="true" outlineLevel="0" collapsed="false">
      <c r="A301" s="24"/>
      <c r="B301" s="25"/>
      <c r="C301" s="198" t="s">
        <v>476</v>
      </c>
      <c r="D301" s="198" t="s">
        <v>177</v>
      </c>
      <c r="E301" s="199" t="s">
        <v>382</v>
      </c>
      <c r="F301" s="200" t="s">
        <v>383</v>
      </c>
      <c r="G301" s="201" t="s">
        <v>384</v>
      </c>
      <c r="H301" s="202" t="n">
        <v>16.56</v>
      </c>
      <c r="I301" s="203"/>
      <c r="J301" s="204" t="n">
        <f aca="false">ROUND(I301*H301,2)</f>
        <v>0</v>
      </c>
      <c r="K301" s="200"/>
      <c r="L301" s="30"/>
      <c r="M301" s="205"/>
      <c r="N301" s="206" t="s">
        <v>46</v>
      </c>
      <c r="O301" s="67"/>
      <c r="P301" s="207" t="n">
        <f aca="false">O301*H301</f>
        <v>0</v>
      </c>
      <c r="Q301" s="207" t="n">
        <v>0</v>
      </c>
      <c r="R301" s="207" t="n">
        <f aca="false">Q301*H301</f>
        <v>0</v>
      </c>
      <c r="S301" s="207" t="n">
        <v>0</v>
      </c>
      <c r="T301" s="208" t="n">
        <f aca="false">S301*H301</f>
        <v>0</v>
      </c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R301" s="209" t="s">
        <v>149</v>
      </c>
      <c r="AT301" s="209" t="s">
        <v>177</v>
      </c>
      <c r="AU301" s="209" t="s">
        <v>85</v>
      </c>
      <c r="AY301" s="3" t="s">
        <v>175</v>
      </c>
      <c r="BE301" s="210" t="n">
        <f aca="false">IF(N301="základní",J301,0)</f>
        <v>0</v>
      </c>
      <c r="BF301" s="210" t="n">
        <f aca="false">IF(N301="snížená",J301,0)</f>
        <v>0</v>
      </c>
      <c r="BG301" s="210" t="n">
        <f aca="false">IF(N301="zákl. přenesená",J301,0)</f>
        <v>0</v>
      </c>
      <c r="BH301" s="210" t="n">
        <f aca="false">IF(N301="sníž. přenesená",J301,0)</f>
        <v>0</v>
      </c>
      <c r="BI301" s="210" t="n">
        <f aca="false">IF(N301="nulová",J301,0)</f>
        <v>0</v>
      </c>
      <c r="BJ301" s="3" t="s">
        <v>83</v>
      </c>
      <c r="BK301" s="210" t="n">
        <f aca="false">ROUND(I301*H301,2)</f>
        <v>0</v>
      </c>
      <c r="BL301" s="3" t="s">
        <v>149</v>
      </c>
      <c r="BM301" s="209" t="s">
        <v>643</v>
      </c>
    </row>
    <row r="302" s="31" customFormat="true" ht="12.8" hidden="false" customHeight="false" outlineLevel="0" collapsed="false">
      <c r="A302" s="24"/>
      <c r="B302" s="25"/>
      <c r="C302" s="26"/>
      <c r="D302" s="211" t="s">
        <v>182</v>
      </c>
      <c r="E302" s="26"/>
      <c r="F302" s="212" t="s">
        <v>383</v>
      </c>
      <c r="G302" s="26"/>
      <c r="H302" s="26"/>
      <c r="I302" s="213"/>
      <c r="J302" s="26"/>
      <c r="K302" s="26"/>
      <c r="L302" s="30"/>
      <c r="M302" s="214"/>
      <c r="N302" s="215"/>
      <c r="O302" s="67"/>
      <c r="P302" s="67"/>
      <c r="Q302" s="67"/>
      <c r="R302" s="67"/>
      <c r="S302" s="67"/>
      <c r="T302" s="68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T302" s="3" t="s">
        <v>182</v>
      </c>
      <c r="AU302" s="3" t="s">
        <v>85</v>
      </c>
    </row>
    <row r="303" s="218" customFormat="true" ht="12.8" hidden="false" customHeight="false" outlineLevel="0" collapsed="false">
      <c r="B303" s="219"/>
      <c r="C303" s="220"/>
      <c r="D303" s="211" t="s">
        <v>186</v>
      </c>
      <c r="E303" s="221"/>
      <c r="F303" s="222" t="s">
        <v>386</v>
      </c>
      <c r="G303" s="220"/>
      <c r="H303" s="223" t="n">
        <v>2.16</v>
      </c>
      <c r="I303" s="224"/>
      <c r="J303" s="220"/>
      <c r="K303" s="220"/>
      <c r="L303" s="225"/>
      <c r="M303" s="226"/>
      <c r="N303" s="227"/>
      <c r="O303" s="227"/>
      <c r="P303" s="227"/>
      <c r="Q303" s="227"/>
      <c r="R303" s="227"/>
      <c r="S303" s="227"/>
      <c r="T303" s="228"/>
      <c r="AT303" s="229" t="s">
        <v>186</v>
      </c>
      <c r="AU303" s="229" t="s">
        <v>85</v>
      </c>
      <c r="AV303" s="218" t="s">
        <v>85</v>
      </c>
      <c r="AW303" s="218" t="s">
        <v>36</v>
      </c>
      <c r="AX303" s="218" t="s">
        <v>75</v>
      </c>
      <c r="AY303" s="229" t="s">
        <v>175</v>
      </c>
    </row>
    <row r="304" s="218" customFormat="true" ht="12.8" hidden="false" customHeight="false" outlineLevel="0" collapsed="false">
      <c r="B304" s="219"/>
      <c r="C304" s="220"/>
      <c r="D304" s="211" t="s">
        <v>186</v>
      </c>
      <c r="E304" s="221"/>
      <c r="F304" s="222" t="s">
        <v>387</v>
      </c>
      <c r="G304" s="220"/>
      <c r="H304" s="223" t="n">
        <v>2.7</v>
      </c>
      <c r="I304" s="224"/>
      <c r="J304" s="220"/>
      <c r="K304" s="220"/>
      <c r="L304" s="225"/>
      <c r="M304" s="226"/>
      <c r="N304" s="227"/>
      <c r="O304" s="227"/>
      <c r="P304" s="227"/>
      <c r="Q304" s="227"/>
      <c r="R304" s="227"/>
      <c r="S304" s="227"/>
      <c r="T304" s="228"/>
      <c r="AT304" s="229" t="s">
        <v>186</v>
      </c>
      <c r="AU304" s="229" t="s">
        <v>85</v>
      </c>
      <c r="AV304" s="218" t="s">
        <v>85</v>
      </c>
      <c r="AW304" s="218" t="s">
        <v>36</v>
      </c>
      <c r="AX304" s="218" t="s">
        <v>75</v>
      </c>
      <c r="AY304" s="229" t="s">
        <v>175</v>
      </c>
    </row>
    <row r="305" s="218" customFormat="true" ht="12.8" hidden="false" customHeight="false" outlineLevel="0" collapsed="false">
      <c r="B305" s="219"/>
      <c r="C305" s="220"/>
      <c r="D305" s="211" t="s">
        <v>186</v>
      </c>
      <c r="E305" s="221"/>
      <c r="F305" s="222" t="s">
        <v>388</v>
      </c>
      <c r="G305" s="220"/>
      <c r="H305" s="223" t="n">
        <v>7.2</v>
      </c>
      <c r="I305" s="224"/>
      <c r="J305" s="220"/>
      <c r="K305" s="220"/>
      <c r="L305" s="225"/>
      <c r="M305" s="226"/>
      <c r="N305" s="227"/>
      <c r="O305" s="227"/>
      <c r="P305" s="227"/>
      <c r="Q305" s="227"/>
      <c r="R305" s="227"/>
      <c r="S305" s="227"/>
      <c r="T305" s="228"/>
      <c r="AT305" s="229" t="s">
        <v>186</v>
      </c>
      <c r="AU305" s="229" t="s">
        <v>85</v>
      </c>
      <c r="AV305" s="218" t="s">
        <v>85</v>
      </c>
      <c r="AW305" s="218" t="s">
        <v>36</v>
      </c>
      <c r="AX305" s="218" t="s">
        <v>75</v>
      </c>
      <c r="AY305" s="229" t="s">
        <v>175</v>
      </c>
    </row>
    <row r="306" s="218" customFormat="true" ht="12.8" hidden="false" customHeight="false" outlineLevel="0" collapsed="false">
      <c r="B306" s="219"/>
      <c r="C306" s="220"/>
      <c r="D306" s="211" t="s">
        <v>186</v>
      </c>
      <c r="E306" s="221"/>
      <c r="F306" s="222" t="s">
        <v>389</v>
      </c>
      <c r="G306" s="220"/>
      <c r="H306" s="223" t="n">
        <v>1.8</v>
      </c>
      <c r="I306" s="224"/>
      <c r="J306" s="220"/>
      <c r="K306" s="220"/>
      <c r="L306" s="225"/>
      <c r="M306" s="226"/>
      <c r="N306" s="227"/>
      <c r="O306" s="227"/>
      <c r="P306" s="227"/>
      <c r="Q306" s="227"/>
      <c r="R306" s="227"/>
      <c r="S306" s="227"/>
      <c r="T306" s="228"/>
      <c r="AT306" s="229" t="s">
        <v>186</v>
      </c>
      <c r="AU306" s="229" t="s">
        <v>85</v>
      </c>
      <c r="AV306" s="218" t="s">
        <v>85</v>
      </c>
      <c r="AW306" s="218" t="s">
        <v>36</v>
      </c>
      <c r="AX306" s="218" t="s">
        <v>75</v>
      </c>
      <c r="AY306" s="229" t="s">
        <v>175</v>
      </c>
    </row>
    <row r="307" s="218" customFormat="true" ht="12.8" hidden="false" customHeight="false" outlineLevel="0" collapsed="false">
      <c r="B307" s="219"/>
      <c r="C307" s="220"/>
      <c r="D307" s="211" t="s">
        <v>186</v>
      </c>
      <c r="E307" s="221"/>
      <c r="F307" s="222" t="s">
        <v>644</v>
      </c>
      <c r="G307" s="220"/>
      <c r="H307" s="223" t="n">
        <v>1.8</v>
      </c>
      <c r="I307" s="224"/>
      <c r="J307" s="220"/>
      <c r="K307" s="220"/>
      <c r="L307" s="225"/>
      <c r="M307" s="226"/>
      <c r="N307" s="227"/>
      <c r="O307" s="227"/>
      <c r="P307" s="227"/>
      <c r="Q307" s="227"/>
      <c r="R307" s="227"/>
      <c r="S307" s="227"/>
      <c r="T307" s="228"/>
      <c r="AT307" s="229" t="s">
        <v>186</v>
      </c>
      <c r="AU307" s="229" t="s">
        <v>85</v>
      </c>
      <c r="AV307" s="218" t="s">
        <v>85</v>
      </c>
      <c r="AW307" s="218" t="s">
        <v>36</v>
      </c>
      <c r="AX307" s="218" t="s">
        <v>75</v>
      </c>
      <c r="AY307" s="229" t="s">
        <v>175</v>
      </c>
    </row>
    <row r="308" s="218" customFormat="true" ht="12.8" hidden="false" customHeight="false" outlineLevel="0" collapsed="false">
      <c r="B308" s="219"/>
      <c r="C308" s="220"/>
      <c r="D308" s="211" t="s">
        <v>186</v>
      </c>
      <c r="E308" s="221"/>
      <c r="F308" s="222" t="s">
        <v>645</v>
      </c>
      <c r="G308" s="220"/>
      <c r="H308" s="223" t="n">
        <v>0.9</v>
      </c>
      <c r="I308" s="224"/>
      <c r="J308" s="220"/>
      <c r="K308" s="220"/>
      <c r="L308" s="225"/>
      <c r="M308" s="226"/>
      <c r="N308" s="227"/>
      <c r="O308" s="227"/>
      <c r="P308" s="227"/>
      <c r="Q308" s="227"/>
      <c r="R308" s="227"/>
      <c r="S308" s="227"/>
      <c r="T308" s="228"/>
      <c r="AT308" s="229" t="s">
        <v>186</v>
      </c>
      <c r="AU308" s="229" t="s">
        <v>85</v>
      </c>
      <c r="AV308" s="218" t="s">
        <v>85</v>
      </c>
      <c r="AW308" s="218" t="s">
        <v>36</v>
      </c>
      <c r="AX308" s="218" t="s">
        <v>75</v>
      </c>
      <c r="AY308" s="229" t="s">
        <v>175</v>
      </c>
    </row>
    <row r="309" s="230" customFormat="true" ht="12.8" hidden="false" customHeight="false" outlineLevel="0" collapsed="false">
      <c r="B309" s="231"/>
      <c r="C309" s="232"/>
      <c r="D309" s="211" t="s">
        <v>186</v>
      </c>
      <c r="E309" s="233"/>
      <c r="F309" s="234" t="s">
        <v>210</v>
      </c>
      <c r="G309" s="232"/>
      <c r="H309" s="235" t="n">
        <v>16.56</v>
      </c>
      <c r="I309" s="236"/>
      <c r="J309" s="232"/>
      <c r="K309" s="232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186</v>
      </c>
      <c r="AU309" s="241" t="s">
        <v>85</v>
      </c>
      <c r="AV309" s="230" t="s">
        <v>149</v>
      </c>
      <c r="AW309" s="230" t="s">
        <v>36</v>
      </c>
      <c r="AX309" s="230" t="s">
        <v>83</v>
      </c>
      <c r="AY309" s="241" t="s">
        <v>175</v>
      </c>
    </row>
    <row r="310" s="31" customFormat="true" ht="16.5" hidden="false" customHeight="true" outlineLevel="0" collapsed="false">
      <c r="A310" s="24"/>
      <c r="B310" s="25"/>
      <c r="C310" s="198" t="s">
        <v>483</v>
      </c>
      <c r="D310" s="198" t="s">
        <v>177</v>
      </c>
      <c r="E310" s="199" t="s">
        <v>391</v>
      </c>
      <c r="F310" s="200" t="s">
        <v>392</v>
      </c>
      <c r="G310" s="201" t="s">
        <v>138</v>
      </c>
      <c r="H310" s="202" t="n">
        <v>17</v>
      </c>
      <c r="I310" s="203"/>
      <c r="J310" s="204" t="n">
        <f aca="false">ROUND(I310*H310,2)</f>
        <v>0</v>
      </c>
      <c r="K310" s="200"/>
      <c r="L310" s="30"/>
      <c r="M310" s="205"/>
      <c r="N310" s="206" t="s">
        <v>46</v>
      </c>
      <c r="O310" s="67"/>
      <c r="P310" s="207" t="n">
        <f aca="false">O310*H310</f>
        <v>0</v>
      </c>
      <c r="Q310" s="207" t="n">
        <v>0</v>
      </c>
      <c r="R310" s="207" t="n">
        <f aca="false">Q310*H310</f>
        <v>0</v>
      </c>
      <c r="S310" s="207" t="n">
        <v>0</v>
      </c>
      <c r="T310" s="208" t="n">
        <f aca="false">S310*H310</f>
        <v>0</v>
      </c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R310" s="209" t="s">
        <v>149</v>
      </c>
      <c r="AT310" s="209" t="s">
        <v>177</v>
      </c>
      <c r="AU310" s="209" t="s">
        <v>85</v>
      </c>
      <c r="AY310" s="3" t="s">
        <v>175</v>
      </c>
      <c r="BE310" s="210" t="n">
        <f aca="false">IF(N310="základní",J310,0)</f>
        <v>0</v>
      </c>
      <c r="BF310" s="210" t="n">
        <f aca="false">IF(N310="snížená",J310,0)</f>
        <v>0</v>
      </c>
      <c r="BG310" s="210" t="n">
        <f aca="false">IF(N310="zákl. přenesená",J310,0)</f>
        <v>0</v>
      </c>
      <c r="BH310" s="210" t="n">
        <f aca="false">IF(N310="sníž. přenesená",J310,0)</f>
        <v>0</v>
      </c>
      <c r="BI310" s="210" t="n">
        <f aca="false">IF(N310="nulová",J310,0)</f>
        <v>0</v>
      </c>
      <c r="BJ310" s="3" t="s">
        <v>83</v>
      </c>
      <c r="BK310" s="210" t="n">
        <f aca="false">ROUND(I310*H310,2)</f>
        <v>0</v>
      </c>
      <c r="BL310" s="3" t="s">
        <v>149</v>
      </c>
      <c r="BM310" s="209" t="s">
        <v>646</v>
      </c>
    </row>
    <row r="311" s="31" customFormat="true" ht="12.8" hidden="false" customHeight="false" outlineLevel="0" collapsed="false">
      <c r="A311" s="24"/>
      <c r="B311" s="25"/>
      <c r="C311" s="26"/>
      <c r="D311" s="211" t="s">
        <v>182</v>
      </c>
      <c r="E311" s="26"/>
      <c r="F311" s="212" t="s">
        <v>392</v>
      </c>
      <c r="G311" s="26"/>
      <c r="H311" s="26"/>
      <c r="I311" s="213"/>
      <c r="J311" s="26"/>
      <c r="K311" s="26"/>
      <c r="L311" s="30"/>
      <c r="M311" s="214"/>
      <c r="N311" s="215"/>
      <c r="O311" s="67"/>
      <c r="P311" s="67"/>
      <c r="Q311" s="67"/>
      <c r="R311" s="67"/>
      <c r="S311" s="67"/>
      <c r="T311" s="68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T311" s="3" t="s">
        <v>182</v>
      </c>
      <c r="AU311" s="3" t="s">
        <v>85</v>
      </c>
    </row>
    <row r="312" s="218" customFormat="true" ht="12.8" hidden="false" customHeight="false" outlineLevel="0" collapsed="false">
      <c r="B312" s="219"/>
      <c r="C312" s="220"/>
      <c r="D312" s="211" t="s">
        <v>186</v>
      </c>
      <c r="E312" s="221"/>
      <c r="F312" s="222" t="s">
        <v>145</v>
      </c>
      <c r="G312" s="220"/>
      <c r="H312" s="223" t="n">
        <v>17</v>
      </c>
      <c r="I312" s="224"/>
      <c r="J312" s="220"/>
      <c r="K312" s="220"/>
      <c r="L312" s="225"/>
      <c r="M312" s="226"/>
      <c r="N312" s="227"/>
      <c r="O312" s="227"/>
      <c r="P312" s="227"/>
      <c r="Q312" s="227"/>
      <c r="R312" s="227"/>
      <c r="S312" s="227"/>
      <c r="T312" s="228"/>
      <c r="AT312" s="229" t="s">
        <v>186</v>
      </c>
      <c r="AU312" s="229" t="s">
        <v>85</v>
      </c>
      <c r="AV312" s="218" t="s">
        <v>85</v>
      </c>
      <c r="AW312" s="218" t="s">
        <v>36</v>
      </c>
      <c r="AX312" s="218" t="s">
        <v>83</v>
      </c>
      <c r="AY312" s="229" t="s">
        <v>175</v>
      </c>
    </row>
    <row r="313" s="31" customFormat="true" ht="16.5" hidden="false" customHeight="true" outlineLevel="0" collapsed="false">
      <c r="A313" s="24"/>
      <c r="B313" s="25"/>
      <c r="C313" s="198" t="s">
        <v>492</v>
      </c>
      <c r="D313" s="198" t="s">
        <v>177</v>
      </c>
      <c r="E313" s="199" t="s">
        <v>394</v>
      </c>
      <c r="F313" s="200" t="s">
        <v>395</v>
      </c>
      <c r="G313" s="201" t="s">
        <v>138</v>
      </c>
      <c r="H313" s="202" t="n">
        <v>2</v>
      </c>
      <c r="I313" s="203"/>
      <c r="J313" s="204" t="n">
        <f aca="false">ROUND(I313*H313,2)</f>
        <v>0</v>
      </c>
      <c r="K313" s="200"/>
      <c r="L313" s="30"/>
      <c r="M313" s="205"/>
      <c r="N313" s="206" t="s">
        <v>46</v>
      </c>
      <c r="O313" s="67"/>
      <c r="P313" s="207" t="n">
        <f aca="false">O313*H313</f>
        <v>0</v>
      </c>
      <c r="Q313" s="207" t="n">
        <v>0</v>
      </c>
      <c r="R313" s="207" t="n">
        <f aca="false">Q313*H313</f>
        <v>0</v>
      </c>
      <c r="S313" s="207" t="n">
        <v>0</v>
      </c>
      <c r="T313" s="208" t="n">
        <f aca="false">S313*H313</f>
        <v>0</v>
      </c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R313" s="209" t="s">
        <v>149</v>
      </c>
      <c r="AT313" s="209" t="s">
        <v>177</v>
      </c>
      <c r="AU313" s="209" t="s">
        <v>85</v>
      </c>
      <c r="AY313" s="3" t="s">
        <v>175</v>
      </c>
      <c r="BE313" s="210" t="n">
        <f aca="false">IF(N313="základní",J313,0)</f>
        <v>0</v>
      </c>
      <c r="BF313" s="210" t="n">
        <f aca="false">IF(N313="snížená",J313,0)</f>
        <v>0</v>
      </c>
      <c r="BG313" s="210" t="n">
        <f aca="false">IF(N313="zákl. přenesená",J313,0)</f>
        <v>0</v>
      </c>
      <c r="BH313" s="210" t="n">
        <f aca="false">IF(N313="sníž. přenesená",J313,0)</f>
        <v>0</v>
      </c>
      <c r="BI313" s="210" t="n">
        <f aca="false">IF(N313="nulová",J313,0)</f>
        <v>0</v>
      </c>
      <c r="BJ313" s="3" t="s">
        <v>83</v>
      </c>
      <c r="BK313" s="210" t="n">
        <f aca="false">ROUND(I313*H313,2)</f>
        <v>0</v>
      </c>
      <c r="BL313" s="3" t="s">
        <v>149</v>
      </c>
      <c r="BM313" s="209" t="s">
        <v>647</v>
      </c>
    </row>
    <row r="314" s="31" customFormat="true" ht="12.8" hidden="false" customHeight="false" outlineLevel="0" collapsed="false">
      <c r="A314" s="24"/>
      <c r="B314" s="25"/>
      <c r="C314" s="26"/>
      <c r="D314" s="211" t="s">
        <v>182</v>
      </c>
      <c r="E314" s="26"/>
      <c r="F314" s="212" t="s">
        <v>395</v>
      </c>
      <c r="G314" s="26"/>
      <c r="H314" s="26"/>
      <c r="I314" s="213"/>
      <c r="J314" s="26"/>
      <c r="K314" s="26"/>
      <c r="L314" s="30"/>
      <c r="M314" s="214"/>
      <c r="N314" s="215"/>
      <c r="O314" s="67"/>
      <c r="P314" s="67"/>
      <c r="Q314" s="67"/>
      <c r="R314" s="67"/>
      <c r="S314" s="67"/>
      <c r="T314" s="68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T314" s="3" t="s">
        <v>182</v>
      </c>
      <c r="AU314" s="3" t="s">
        <v>85</v>
      </c>
    </row>
    <row r="315" s="218" customFormat="true" ht="12.8" hidden="false" customHeight="false" outlineLevel="0" collapsed="false">
      <c r="B315" s="219"/>
      <c r="C315" s="220"/>
      <c r="D315" s="211" t="s">
        <v>186</v>
      </c>
      <c r="E315" s="221"/>
      <c r="F315" s="222" t="s">
        <v>147</v>
      </c>
      <c r="G315" s="220"/>
      <c r="H315" s="223" t="n">
        <v>2</v>
      </c>
      <c r="I315" s="224"/>
      <c r="J315" s="220"/>
      <c r="K315" s="220"/>
      <c r="L315" s="225"/>
      <c r="M315" s="226"/>
      <c r="N315" s="227"/>
      <c r="O315" s="227"/>
      <c r="P315" s="227"/>
      <c r="Q315" s="227"/>
      <c r="R315" s="227"/>
      <c r="S315" s="227"/>
      <c r="T315" s="228"/>
      <c r="AT315" s="229" t="s">
        <v>186</v>
      </c>
      <c r="AU315" s="229" t="s">
        <v>85</v>
      </c>
      <c r="AV315" s="218" t="s">
        <v>85</v>
      </c>
      <c r="AW315" s="218" t="s">
        <v>36</v>
      </c>
      <c r="AX315" s="218" t="s">
        <v>83</v>
      </c>
      <c r="AY315" s="229" t="s">
        <v>175</v>
      </c>
    </row>
    <row r="316" s="31" customFormat="true" ht="16.5" hidden="false" customHeight="true" outlineLevel="0" collapsed="false">
      <c r="A316" s="24"/>
      <c r="B316" s="25"/>
      <c r="C316" s="198" t="s">
        <v>648</v>
      </c>
      <c r="D316" s="198" t="s">
        <v>177</v>
      </c>
      <c r="E316" s="199" t="s">
        <v>649</v>
      </c>
      <c r="F316" s="200" t="s">
        <v>650</v>
      </c>
      <c r="G316" s="201" t="s">
        <v>138</v>
      </c>
      <c r="H316" s="202" t="n">
        <v>2</v>
      </c>
      <c r="I316" s="203"/>
      <c r="J316" s="204" t="n">
        <f aca="false">ROUND(I316*H316,2)</f>
        <v>0</v>
      </c>
      <c r="K316" s="200"/>
      <c r="L316" s="30"/>
      <c r="M316" s="205"/>
      <c r="N316" s="206" t="s">
        <v>46</v>
      </c>
      <c r="O316" s="67"/>
      <c r="P316" s="207" t="n">
        <f aca="false">O316*H316</f>
        <v>0</v>
      </c>
      <c r="Q316" s="207" t="n">
        <v>0</v>
      </c>
      <c r="R316" s="207" t="n">
        <f aca="false">Q316*H316</f>
        <v>0</v>
      </c>
      <c r="S316" s="207" t="n">
        <v>0</v>
      </c>
      <c r="T316" s="208" t="n">
        <f aca="false">S316*H316</f>
        <v>0</v>
      </c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R316" s="209" t="s">
        <v>149</v>
      </c>
      <c r="AT316" s="209" t="s">
        <v>177</v>
      </c>
      <c r="AU316" s="209" t="s">
        <v>85</v>
      </c>
      <c r="AY316" s="3" t="s">
        <v>175</v>
      </c>
      <c r="BE316" s="210" t="n">
        <f aca="false">IF(N316="základní",J316,0)</f>
        <v>0</v>
      </c>
      <c r="BF316" s="210" t="n">
        <f aca="false">IF(N316="snížená",J316,0)</f>
        <v>0</v>
      </c>
      <c r="BG316" s="210" t="n">
        <f aca="false">IF(N316="zákl. přenesená",J316,0)</f>
        <v>0</v>
      </c>
      <c r="BH316" s="210" t="n">
        <f aca="false">IF(N316="sníž. přenesená",J316,0)</f>
        <v>0</v>
      </c>
      <c r="BI316" s="210" t="n">
        <f aca="false">IF(N316="nulová",J316,0)</f>
        <v>0</v>
      </c>
      <c r="BJ316" s="3" t="s">
        <v>83</v>
      </c>
      <c r="BK316" s="210" t="n">
        <f aca="false">ROUND(I316*H316,2)</f>
        <v>0</v>
      </c>
      <c r="BL316" s="3" t="s">
        <v>149</v>
      </c>
      <c r="BM316" s="209" t="s">
        <v>651</v>
      </c>
    </row>
    <row r="317" s="31" customFormat="true" ht="12.8" hidden="false" customHeight="false" outlineLevel="0" collapsed="false">
      <c r="A317" s="24"/>
      <c r="B317" s="25"/>
      <c r="C317" s="26"/>
      <c r="D317" s="211" t="s">
        <v>182</v>
      </c>
      <c r="E317" s="26"/>
      <c r="F317" s="212" t="s">
        <v>650</v>
      </c>
      <c r="G317" s="26"/>
      <c r="H317" s="26"/>
      <c r="I317" s="213"/>
      <c r="J317" s="26"/>
      <c r="K317" s="26"/>
      <c r="L317" s="30"/>
      <c r="M317" s="214"/>
      <c r="N317" s="215"/>
      <c r="O317" s="67"/>
      <c r="P317" s="67"/>
      <c r="Q317" s="67"/>
      <c r="R317" s="67"/>
      <c r="S317" s="67"/>
      <c r="T317" s="68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T317" s="3" t="s">
        <v>182</v>
      </c>
      <c r="AU317" s="3" t="s">
        <v>85</v>
      </c>
    </row>
    <row r="318" s="218" customFormat="true" ht="12.8" hidden="false" customHeight="false" outlineLevel="0" collapsed="false">
      <c r="B318" s="219"/>
      <c r="C318" s="220"/>
      <c r="D318" s="211" t="s">
        <v>186</v>
      </c>
      <c r="E318" s="221"/>
      <c r="F318" s="222" t="s">
        <v>509</v>
      </c>
      <c r="G318" s="220"/>
      <c r="H318" s="223" t="n">
        <v>2</v>
      </c>
      <c r="I318" s="224"/>
      <c r="J318" s="220"/>
      <c r="K318" s="220"/>
      <c r="L318" s="225"/>
      <c r="M318" s="226"/>
      <c r="N318" s="227"/>
      <c r="O318" s="227"/>
      <c r="P318" s="227"/>
      <c r="Q318" s="227"/>
      <c r="R318" s="227"/>
      <c r="S318" s="227"/>
      <c r="T318" s="228"/>
      <c r="AT318" s="229" t="s">
        <v>186</v>
      </c>
      <c r="AU318" s="229" t="s">
        <v>85</v>
      </c>
      <c r="AV318" s="218" t="s">
        <v>85</v>
      </c>
      <c r="AW318" s="218" t="s">
        <v>36</v>
      </c>
      <c r="AX318" s="218" t="s">
        <v>83</v>
      </c>
      <c r="AY318" s="229" t="s">
        <v>175</v>
      </c>
    </row>
    <row r="319" s="31" customFormat="true" ht="16.5" hidden="false" customHeight="true" outlineLevel="0" collapsed="false">
      <c r="A319" s="24"/>
      <c r="B319" s="25"/>
      <c r="C319" s="198" t="s">
        <v>652</v>
      </c>
      <c r="D319" s="198" t="s">
        <v>177</v>
      </c>
      <c r="E319" s="199" t="s">
        <v>653</v>
      </c>
      <c r="F319" s="200" t="s">
        <v>654</v>
      </c>
      <c r="G319" s="201" t="s">
        <v>138</v>
      </c>
      <c r="H319" s="202" t="n">
        <v>1</v>
      </c>
      <c r="I319" s="203"/>
      <c r="J319" s="204" t="n">
        <f aca="false">ROUND(I319*H319,2)</f>
        <v>0</v>
      </c>
      <c r="K319" s="200"/>
      <c r="L319" s="30"/>
      <c r="M319" s="205"/>
      <c r="N319" s="206" t="s">
        <v>46</v>
      </c>
      <c r="O319" s="67"/>
      <c r="P319" s="207" t="n">
        <f aca="false">O319*H319</f>
        <v>0</v>
      </c>
      <c r="Q319" s="207" t="n">
        <v>0</v>
      </c>
      <c r="R319" s="207" t="n">
        <f aca="false">Q319*H319</f>
        <v>0</v>
      </c>
      <c r="S319" s="207" t="n">
        <v>0</v>
      </c>
      <c r="T319" s="208" t="n">
        <f aca="false">S319*H319</f>
        <v>0</v>
      </c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R319" s="209" t="s">
        <v>149</v>
      </c>
      <c r="AT319" s="209" t="s">
        <v>177</v>
      </c>
      <c r="AU319" s="209" t="s">
        <v>85</v>
      </c>
      <c r="AY319" s="3" t="s">
        <v>175</v>
      </c>
      <c r="BE319" s="210" t="n">
        <f aca="false">IF(N319="základní",J319,0)</f>
        <v>0</v>
      </c>
      <c r="BF319" s="210" t="n">
        <f aca="false">IF(N319="snížená",J319,0)</f>
        <v>0</v>
      </c>
      <c r="BG319" s="210" t="n">
        <f aca="false">IF(N319="zákl. přenesená",J319,0)</f>
        <v>0</v>
      </c>
      <c r="BH319" s="210" t="n">
        <f aca="false">IF(N319="sníž. přenesená",J319,0)</f>
        <v>0</v>
      </c>
      <c r="BI319" s="210" t="n">
        <f aca="false">IF(N319="nulová",J319,0)</f>
        <v>0</v>
      </c>
      <c r="BJ319" s="3" t="s">
        <v>83</v>
      </c>
      <c r="BK319" s="210" t="n">
        <f aca="false">ROUND(I319*H319,2)</f>
        <v>0</v>
      </c>
      <c r="BL319" s="3" t="s">
        <v>149</v>
      </c>
      <c r="BM319" s="209" t="s">
        <v>655</v>
      </c>
    </row>
    <row r="320" s="31" customFormat="true" ht="12.8" hidden="false" customHeight="false" outlineLevel="0" collapsed="false">
      <c r="A320" s="24"/>
      <c r="B320" s="25"/>
      <c r="C320" s="26"/>
      <c r="D320" s="211" t="s">
        <v>182</v>
      </c>
      <c r="E320" s="26"/>
      <c r="F320" s="212" t="s">
        <v>654</v>
      </c>
      <c r="G320" s="26"/>
      <c r="H320" s="26"/>
      <c r="I320" s="213"/>
      <c r="J320" s="26"/>
      <c r="K320" s="26"/>
      <c r="L320" s="30"/>
      <c r="M320" s="214"/>
      <c r="N320" s="215"/>
      <c r="O320" s="67"/>
      <c r="P320" s="67"/>
      <c r="Q320" s="67"/>
      <c r="R320" s="67"/>
      <c r="S320" s="67"/>
      <c r="T320" s="68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T320" s="3" t="s">
        <v>182</v>
      </c>
      <c r="AU320" s="3" t="s">
        <v>85</v>
      </c>
    </row>
    <row r="321" s="218" customFormat="true" ht="12.8" hidden="false" customHeight="false" outlineLevel="0" collapsed="false">
      <c r="B321" s="219"/>
      <c r="C321" s="220"/>
      <c r="D321" s="211" t="s">
        <v>186</v>
      </c>
      <c r="E321" s="221"/>
      <c r="F321" s="222" t="s">
        <v>511</v>
      </c>
      <c r="G321" s="220"/>
      <c r="H321" s="223" t="n">
        <v>1</v>
      </c>
      <c r="I321" s="224"/>
      <c r="J321" s="220"/>
      <c r="K321" s="220"/>
      <c r="L321" s="225"/>
      <c r="M321" s="226"/>
      <c r="N321" s="227"/>
      <c r="O321" s="227"/>
      <c r="P321" s="227"/>
      <c r="Q321" s="227"/>
      <c r="R321" s="227"/>
      <c r="S321" s="227"/>
      <c r="T321" s="228"/>
      <c r="AT321" s="229" t="s">
        <v>186</v>
      </c>
      <c r="AU321" s="229" t="s">
        <v>85</v>
      </c>
      <c r="AV321" s="218" t="s">
        <v>85</v>
      </c>
      <c r="AW321" s="218" t="s">
        <v>36</v>
      </c>
      <c r="AX321" s="218" t="s">
        <v>83</v>
      </c>
      <c r="AY321" s="229" t="s">
        <v>175</v>
      </c>
    </row>
    <row r="322" s="31" customFormat="true" ht="16.5" hidden="false" customHeight="true" outlineLevel="0" collapsed="false">
      <c r="A322" s="24"/>
      <c r="B322" s="25"/>
      <c r="C322" s="198" t="s">
        <v>656</v>
      </c>
      <c r="D322" s="198" t="s">
        <v>177</v>
      </c>
      <c r="E322" s="199" t="s">
        <v>657</v>
      </c>
      <c r="F322" s="200" t="s">
        <v>658</v>
      </c>
      <c r="G322" s="201" t="s">
        <v>129</v>
      </c>
      <c r="H322" s="202" t="n">
        <v>225</v>
      </c>
      <c r="I322" s="203"/>
      <c r="J322" s="204" t="n">
        <f aca="false">ROUND(I322*H322,2)</f>
        <v>0</v>
      </c>
      <c r="K322" s="200" t="s">
        <v>180</v>
      </c>
      <c r="L322" s="30"/>
      <c r="M322" s="205"/>
      <c r="N322" s="206" t="s">
        <v>46</v>
      </c>
      <c r="O322" s="67"/>
      <c r="P322" s="207" t="n">
        <f aca="false">O322*H322</f>
        <v>0</v>
      </c>
      <c r="Q322" s="207" t="n">
        <v>0</v>
      </c>
      <c r="R322" s="207" t="n">
        <f aca="false">Q322*H322</f>
        <v>0</v>
      </c>
      <c r="S322" s="207" t="n">
        <v>0</v>
      </c>
      <c r="T322" s="208" t="n">
        <f aca="false">S322*H322</f>
        <v>0</v>
      </c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R322" s="209" t="s">
        <v>149</v>
      </c>
      <c r="AT322" s="209" t="s">
        <v>177</v>
      </c>
      <c r="AU322" s="209" t="s">
        <v>85</v>
      </c>
      <c r="AY322" s="3" t="s">
        <v>175</v>
      </c>
      <c r="BE322" s="210" t="n">
        <f aca="false">IF(N322="základní",J322,0)</f>
        <v>0</v>
      </c>
      <c r="BF322" s="210" t="n">
        <f aca="false">IF(N322="snížená",J322,0)</f>
        <v>0</v>
      </c>
      <c r="BG322" s="210" t="n">
        <f aca="false">IF(N322="zákl. přenesená",J322,0)</f>
        <v>0</v>
      </c>
      <c r="BH322" s="210" t="n">
        <f aca="false">IF(N322="sníž. přenesená",J322,0)</f>
        <v>0</v>
      </c>
      <c r="BI322" s="210" t="n">
        <f aca="false">IF(N322="nulová",J322,0)</f>
        <v>0</v>
      </c>
      <c r="BJ322" s="3" t="s">
        <v>83</v>
      </c>
      <c r="BK322" s="210" t="n">
        <f aca="false">ROUND(I322*H322,2)</f>
        <v>0</v>
      </c>
      <c r="BL322" s="3" t="s">
        <v>149</v>
      </c>
      <c r="BM322" s="209" t="s">
        <v>659</v>
      </c>
    </row>
    <row r="323" s="31" customFormat="true" ht="12.8" hidden="false" customHeight="false" outlineLevel="0" collapsed="false">
      <c r="A323" s="24"/>
      <c r="B323" s="25"/>
      <c r="C323" s="26"/>
      <c r="D323" s="211" t="s">
        <v>182</v>
      </c>
      <c r="E323" s="26"/>
      <c r="F323" s="212" t="s">
        <v>660</v>
      </c>
      <c r="G323" s="26"/>
      <c r="H323" s="26"/>
      <c r="I323" s="213"/>
      <c r="J323" s="26"/>
      <c r="K323" s="26"/>
      <c r="L323" s="30"/>
      <c r="M323" s="214"/>
      <c r="N323" s="215"/>
      <c r="O323" s="67"/>
      <c r="P323" s="67"/>
      <c r="Q323" s="67"/>
      <c r="R323" s="67"/>
      <c r="S323" s="67"/>
      <c r="T323" s="68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T323" s="3" t="s">
        <v>182</v>
      </c>
      <c r="AU323" s="3" t="s">
        <v>85</v>
      </c>
    </row>
    <row r="324" s="31" customFormat="true" ht="12.8" hidden="false" customHeight="false" outlineLevel="0" collapsed="false">
      <c r="A324" s="24"/>
      <c r="B324" s="25"/>
      <c r="C324" s="26"/>
      <c r="D324" s="216" t="s">
        <v>184</v>
      </c>
      <c r="E324" s="26"/>
      <c r="F324" s="217" t="s">
        <v>661</v>
      </c>
      <c r="G324" s="26"/>
      <c r="H324" s="26"/>
      <c r="I324" s="213"/>
      <c r="J324" s="26"/>
      <c r="K324" s="26"/>
      <c r="L324" s="30"/>
      <c r="M324" s="214"/>
      <c r="N324" s="215"/>
      <c r="O324" s="67"/>
      <c r="P324" s="67"/>
      <c r="Q324" s="67"/>
      <c r="R324" s="67"/>
      <c r="S324" s="67"/>
      <c r="T324" s="68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T324" s="3" t="s">
        <v>184</v>
      </c>
      <c r="AU324" s="3" t="s">
        <v>85</v>
      </c>
    </row>
    <row r="325" s="242" customFormat="true" ht="12.8" hidden="false" customHeight="false" outlineLevel="0" collapsed="false">
      <c r="B325" s="243"/>
      <c r="C325" s="244"/>
      <c r="D325" s="211" t="s">
        <v>186</v>
      </c>
      <c r="E325" s="245"/>
      <c r="F325" s="246" t="s">
        <v>241</v>
      </c>
      <c r="G325" s="244"/>
      <c r="H325" s="245"/>
      <c r="I325" s="247"/>
      <c r="J325" s="244"/>
      <c r="K325" s="244"/>
      <c r="L325" s="248"/>
      <c r="M325" s="249"/>
      <c r="N325" s="250"/>
      <c r="O325" s="250"/>
      <c r="P325" s="250"/>
      <c r="Q325" s="250"/>
      <c r="R325" s="250"/>
      <c r="S325" s="250"/>
      <c r="T325" s="251"/>
      <c r="AT325" s="252" t="s">
        <v>186</v>
      </c>
      <c r="AU325" s="252" t="s">
        <v>85</v>
      </c>
      <c r="AV325" s="242" t="s">
        <v>83</v>
      </c>
      <c r="AW325" s="242" t="s">
        <v>36</v>
      </c>
      <c r="AX325" s="242" t="s">
        <v>75</v>
      </c>
      <c r="AY325" s="252" t="s">
        <v>175</v>
      </c>
    </row>
    <row r="326" s="218" customFormat="true" ht="12.8" hidden="false" customHeight="false" outlineLevel="0" collapsed="false">
      <c r="B326" s="219"/>
      <c r="C326" s="220"/>
      <c r="D326" s="211" t="s">
        <v>186</v>
      </c>
      <c r="E326" s="221"/>
      <c r="F326" s="222" t="s">
        <v>662</v>
      </c>
      <c r="G326" s="220"/>
      <c r="H326" s="223" t="n">
        <v>225</v>
      </c>
      <c r="I326" s="224"/>
      <c r="J326" s="220"/>
      <c r="K326" s="220"/>
      <c r="L326" s="225"/>
      <c r="M326" s="226"/>
      <c r="N326" s="227"/>
      <c r="O326" s="227"/>
      <c r="P326" s="227"/>
      <c r="Q326" s="227"/>
      <c r="R326" s="227"/>
      <c r="S326" s="227"/>
      <c r="T326" s="228"/>
      <c r="AT326" s="229" t="s">
        <v>186</v>
      </c>
      <c r="AU326" s="229" t="s">
        <v>85</v>
      </c>
      <c r="AV326" s="218" t="s">
        <v>85</v>
      </c>
      <c r="AW326" s="218" t="s">
        <v>36</v>
      </c>
      <c r="AX326" s="218" t="s">
        <v>83</v>
      </c>
      <c r="AY326" s="229" t="s">
        <v>175</v>
      </c>
    </row>
    <row r="327" s="31" customFormat="true" ht="16.5" hidden="false" customHeight="true" outlineLevel="0" collapsed="false">
      <c r="A327" s="24"/>
      <c r="B327" s="25"/>
      <c r="C327" s="198" t="s">
        <v>504</v>
      </c>
      <c r="D327" s="198" t="s">
        <v>177</v>
      </c>
      <c r="E327" s="199" t="s">
        <v>398</v>
      </c>
      <c r="F327" s="200" t="s">
        <v>399</v>
      </c>
      <c r="G327" s="201" t="s">
        <v>129</v>
      </c>
      <c r="H327" s="202" t="n">
        <v>348.8</v>
      </c>
      <c r="I327" s="203"/>
      <c r="J327" s="204" t="n">
        <f aca="false">ROUND(I327*H327,2)</f>
        <v>0</v>
      </c>
      <c r="K327" s="200" t="s">
        <v>180</v>
      </c>
      <c r="L327" s="30"/>
      <c r="M327" s="205"/>
      <c r="N327" s="206" t="s">
        <v>46</v>
      </c>
      <c r="O327" s="67"/>
      <c r="P327" s="207" t="n">
        <f aca="false">O327*H327</f>
        <v>0</v>
      </c>
      <c r="Q327" s="207" t="n">
        <v>0</v>
      </c>
      <c r="R327" s="207" t="n">
        <f aca="false">Q327*H327</f>
        <v>0</v>
      </c>
      <c r="S327" s="207" t="n">
        <v>0</v>
      </c>
      <c r="T327" s="208" t="n">
        <f aca="false">S327*H327</f>
        <v>0</v>
      </c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R327" s="209" t="s">
        <v>149</v>
      </c>
      <c r="AT327" s="209" t="s">
        <v>177</v>
      </c>
      <c r="AU327" s="209" t="s">
        <v>85</v>
      </c>
      <c r="AY327" s="3" t="s">
        <v>175</v>
      </c>
      <c r="BE327" s="210" t="n">
        <f aca="false">IF(N327="základní",J327,0)</f>
        <v>0</v>
      </c>
      <c r="BF327" s="210" t="n">
        <f aca="false">IF(N327="snížená",J327,0)</f>
        <v>0</v>
      </c>
      <c r="BG327" s="210" t="n">
        <f aca="false">IF(N327="zákl. přenesená",J327,0)</f>
        <v>0</v>
      </c>
      <c r="BH327" s="210" t="n">
        <f aca="false">IF(N327="sníž. přenesená",J327,0)</f>
        <v>0</v>
      </c>
      <c r="BI327" s="210" t="n">
        <f aca="false">IF(N327="nulová",J327,0)</f>
        <v>0</v>
      </c>
      <c r="BJ327" s="3" t="s">
        <v>83</v>
      </c>
      <c r="BK327" s="210" t="n">
        <f aca="false">ROUND(I327*H327,2)</f>
        <v>0</v>
      </c>
      <c r="BL327" s="3" t="s">
        <v>149</v>
      </c>
      <c r="BM327" s="209" t="s">
        <v>663</v>
      </c>
    </row>
    <row r="328" s="31" customFormat="true" ht="16.4" hidden="false" customHeight="false" outlineLevel="0" collapsed="false">
      <c r="A328" s="24"/>
      <c r="B328" s="25"/>
      <c r="C328" s="26"/>
      <c r="D328" s="211" t="s">
        <v>182</v>
      </c>
      <c r="E328" s="26"/>
      <c r="F328" s="212" t="s">
        <v>401</v>
      </c>
      <c r="G328" s="26"/>
      <c r="H328" s="26"/>
      <c r="I328" s="213"/>
      <c r="J328" s="26"/>
      <c r="K328" s="26"/>
      <c r="L328" s="30"/>
      <c r="M328" s="214"/>
      <c r="N328" s="215"/>
      <c r="O328" s="67"/>
      <c r="P328" s="67"/>
      <c r="Q328" s="67"/>
      <c r="R328" s="67"/>
      <c r="S328" s="67"/>
      <c r="T328" s="68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T328" s="3" t="s">
        <v>182</v>
      </c>
      <c r="AU328" s="3" t="s">
        <v>85</v>
      </c>
    </row>
    <row r="329" s="31" customFormat="true" ht="12.8" hidden="false" customHeight="false" outlineLevel="0" collapsed="false">
      <c r="A329" s="24"/>
      <c r="B329" s="25"/>
      <c r="C329" s="26"/>
      <c r="D329" s="216" t="s">
        <v>184</v>
      </c>
      <c r="E329" s="26"/>
      <c r="F329" s="217" t="s">
        <v>402</v>
      </c>
      <c r="G329" s="26"/>
      <c r="H329" s="26"/>
      <c r="I329" s="213"/>
      <c r="J329" s="26"/>
      <c r="K329" s="26"/>
      <c r="L329" s="30"/>
      <c r="M329" s="214"/>
      <c r="N329" s="215"/>
      <c r="O329" s="67"/>
      <c r="P329" s="67"/>
      <c r="Q329" s="67"/>
      <c r="R329" s="67"/>
      <c r="S329" s="67"/>
      <c r="T329" s="68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T329" s="3" t="s">
        <v>184</v>
      </c>
      <c r="AU329" s="3" t="s">
        <v>85</v>
      </c>
    </row>
    <row r="330" s="242" customFormat="true" ht="12.8" hidden="false" customHeight="false" outlineLevel="0" collapsed="false">
      <c r="B330" s="243"/>
      <c r="C330" s="244"/>
      <c r="D330" s="211" t="s">
        <v>186</v>
      </c>
      <c r="E330" s="245"/>
      <c r="F330" s="246" t="s">
        <v>241</v>
      </c>
      <c r="G330" s="244"/>
      <c r="H330" s="245"/>
      <c r="I330" s="247"/>
      <c r="J330" s="244"/>
      <c r="K330" s="244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186</v>
      </c>
      <c r="AU330" s="252" t="s">
        <v>85</v>
      </c>
      <c r="AV330" s="242" t="s">
        <v>83</v>
      </c>
      <c r="AW330" s="242" t="s">
        <v>36</v>
      </c>
      <c r="AX330" s="242" t="s">
        <v>75</v>
      </c>
      <c r="AY330" s="252" t="s">
        <v>175</v>
      </c>
    </row>
    <row r="331" s="218" customFormat="true" ht="12.8" hidden="false" customHeight="false" outlineLevel="0" collapsed="false">
      <c r="B331" s="219"/>
      <c r="C331" s="220"/>
      <c r="D331" s="211" t="s">
        <v>186</v>
      </c>
      <c r="E331" s="221"/>
      <c r="F331" s="222" t="s">
        <v>664</v>
      </c>
      <c r="G331" s="220"/>
      <c r="H331" s="223" t="n">
        <v>3.3</v>
      </c>
      <c r="I331" s="224"/>
      <c r="J331" s="220"/>
      <c r="K331" s="220"/>
      <c r="L331" s="225"/>
      <c r="M331" s="226"/>
      <c r="N331" s="227"/>
      <c r="O331" s="227"/>
      <c r="P331" s="227"/>
      <c r="Q331" s="227"/>
      <c r="R331" s="227"/>
      <c r="S331" s="227"/>
      <c r="T331" s="228"/>
      <c r="AT331" s="229" t="s">
        <v>186</v>
      </c>
      <c r="AU331" s="229" t="s">
        <v>85</v>
      </c>
      <c r="AV331" s="218" t="s">
        <v>85</v>
      </c>
      <c r="AW331" s="218" t="s">
        <v>36</v>
      </c>
      <c r="AX331" s="218" t="s">
        <v>75</v>
      </c>
      <c r="AY331" s="229" t="s">
        <v>175</v>
      </c>
    </row>
    <row r="332" s="218" customFormat="true" ht="12.8" hidden="false" customHeight="false" outlineLevel="0" collapsed="false">
      <c r="B332" s="219"/>
      <c r="C332" s="220"/>
      <c r="D332" s="211" t="s">
        <v>186</v>
      </c>
      <c r="E332" s="221"/>
      <c r="F332" s="222" t="s">
        <v>665</v>
      </c>
      <c r="G332" s="220"/>
      <c r="H332" s="223" t="n">
        <v>6.38</v>
      </c>
      <c r="I332" s="224"/>
      <c r="J332" s="220"/>
      <c r="K332" s="220"/>
      <c r="L332" s="225"/>
      <c r="M332" s="226"/>
      <c r="N332" s="227"/>
      <c r="O332" s="227"/>
      <c r="P332" s="227"/>
      <c r="Q332" s="227"/>
      <c r="R332" s="227"/>
      <c r="S332" s="227"/>
      <c r="T332" s="228"/>
      <c r="AT332" s="229" t="s">
        <v>186</v>
      </c>
      <c r="AU332" s="229" t="s">
        <v>85</v>
      </c>
      <c r="AV332" s="218" t="s">
        <v>85</v>
      </c>
      <c r="AW332" s="218" t="s">
        <v>36</v>
      </c>
      <c r="AX332" s="218" t="s">
        <v>75</v>
      </c>
      <c r="AY332" s="229" t="s">
        <v>175</v>
      </c>
    </row>
    <row r="333" s="218" customFormat="true" ht="12.8" hidden="false" customHeight="false" outlineLevel="0" collapsed="false">
      <c r="B333" s="219"/>
      <c r="C333" s="220"/>
      <c r="D333" s="211" t="s">
        <v>186</v>
      </c>
      <c r="E333" s="221"/>
      <c r="F333" s="222" t="s">
        <v>666</v>
      </c>
      <c r="G333" s="220"/>
      <c r="H333" s="223" t="n">
        <v>23</v>
      </c>
      <c r="I333" s="224"/>
      <c r="J333" s="220"/>
      <c r="K333" s="220"/>
      <c r="L333" s="225"/>
      <c r="M333" s="226"/>
      <c r="N333" s="227"/>
      <c r="O333" s="227"/>
      <c r="P333" s="227"/>
      <c r="Q333" s="227"/>
      <c r="R333" s="227"/>
      <c r="S333" s="227"/>
      <c r="T333" s="228"/>
      <c r="AT333" s="229" t="s">
        <v>186</v>
      </c>
      <c r="AU333" s="229" t="s">
        <v>85</v>
      </c>
      <c r="AV333" s="218" t="s">
        <v>85</v>
      </c>
      <c r="AW333" s="218" t="s">
        <v>36</v>
      </c>
      <c r="AX333" s="218" t="s">
        <v>75</v>
      </c>
      <c r="AY333" s="229" t="s">
        <v>175</v>
      </c>
    </row>
    <row r="334" s="218" customFormat="true" ht="12.8" hidden="false" customHeight="false" outlineLevel="0" collapsed="false">
      <c r="B334" s="219"/>
      <c r="C334" s="220"/>
      <c r="D334" s="211" t="s">
        <v>186</v>
      </c>
      <c r="E334" s="221"/>
      <c r="F334" s="222" t="s">
        <v>667</v>
      </c>
      <c r="G334" s="220"/>
      <c r="H334" s="223" t="n">
        <v>44</v>
      </c>
      <c r="I334" s="224"/>
      <c r="J334" s="220"/>
      <c r="K334" s="220"/>
      <c r="L334" s="225"/>
      <c r="M334" s="226"/>
      <c r="N334" s="227"/>
      <c r="O334" s="227"/>
      <c r="P334" s="227"/>
      <c r="Q334" s="227"/>
      <c r="R334" s="227"/>
      <c r="S334" s="227"/>
      <c r="T334" s="228"/>
      <c r="AT334" s="229" t="s">
        <v>186</v>
      </c>
      <c r="AU334" s="229" t="s">
        <v>85</v>
      </c>
      <c r="AV334" s="218" t="s">
        <v>85</v>
      </c>
      <c r="AW334" s="218" t="s">
        <v>36</v>
      </c>
      <c r="AX334" s="218" t="s">
        <v>75</v>
      </c>
      <c r="AY334" s="229" t="s">
        <v>175</v>
      </c>
    </row>
    <row r="335" s="218" customFormat="true" ht="12.8" hidden="false" customHeight="false" outlineLevel="0" collapsed="false">
      <c r="B335" s="219"/>
      <c r="C335" s="220"/>
      <c r="D335" s="211" t="s">
        <v>186</v>
      </c>
      <c r="E335" s="221"/>
      <c r="F335" s="222" t="s">
        <v>668</v>
      </c>
      <c r="G335" s="220"/>
      <c r="H335" s="223" t="n">
        <v>49.44</v>
      </c>
      <c r="I335" s="224"/>
      <c r="J335" s="220"/>
      <c r="K335" s="220"/>
      <c r="L335" s="225"/>
      <c r="M335" s="226"/>
      <c r="N335" s="227"/>
      <c r="O335" s="227"/>
      <c r="P335" s="227"/>
      <c r="Q335" s="227"/>
      <c r="R335" s="227"/>
      <c r="S335" s="227"/>
      <c r="T335" s="228"/>
      <c r="AT335" s="229" t="s">
        <v>186</v>
      </c>
      <c r="AU335" s="229" t="s">
        <v>85</v>
      </c>
      <c r="AV335" s="218" t="s">
        <v>85</v>
      </c>
      <c r="AW335" s="218" t="s">
        <v>36</v>
      </c>
      <c r="AX335" s="218" t="s">
        <v>75</v>
      </c>
      <c r="AY335" s="229" t="s">
        <v>175</v>
      </c>
    </row>
    <row r="336" s="218" customFormat="true" ht="12.8" hidden="false" customHeight="false" outlineLevel="0" collapsed="false">
      <c r="B336" s="219"/>
      <c r="C336" s="220"/>
      <c r="D336" s="211" t="s">
        <v>186</v>
      </c>
      <c r="E336" s="221"/>
      <c r="F336" s="222" t="s">
        <v>669</v>
      </c>
      <c r="G336" s="220"/>
      <c r="H336" s="223" t="n">
        <v>61.32</v>
      </c>
      <c r="I336" s="224"/>
      <c r="J336" s="220"/>
      <c r="K336" s="220"/>
      <c r="L336" s="225"/>
      <c r="M336" s="226"/>
      <c r="N336" s="227"/>
      <c r="O336" s="227"/>
      <c r="P336" s="227"/>
      <c r="Q336" s="227"/>
      <c r="R336" s="227"/>
      <c r="S336" s="227"/>
      <c r="T336" s="228"/>
      <c r="AT336" s="229" t="s">
        <v>186</v>
      </c>
      <c r="AU336" s="229" t="s">
        <v>85</v>
      </c>
      <c r="AV336" s="218" t="s">
        <v>85</v>
      </c>
      <c r="AW336" s="218" t="s">
        <v>36</v>
      </c>
      <c r="AX336" s="218" t="s">
        <v>75</v>
      </c>
      <c r="AY336" s="229" t="s">
        <v>175</v>
      </c>
    </row>
    <row r="337" s="218" customFormat="true" ht="12.8" hidden="false" customHeight="false" outlineLevel="0" collapsed="false">
      <c r="B337" s="219"/>
      <c r="C337" s="220"/>
      <c r="D337" s="211" t="s">
        <v>186</v>
      </c>
      <c r="E337" s="221"/>
      <c r="F337" s="222" t="s">
        <v>670</v>
      </c>
      <c r="G337" s="220"/>
      <c r="H337" s="223" t="n">
        <v>69.3</v>
      </c>
      <c r="I337" s="224"/>
      <c r="J337" s="220"/>
      <c r="K337" s="220"/>
      <c r="L337" s="225"/>
      <c r="M337" s="226"/>
      <c r="N337" s="227"/>
      <c r="O337" s="227"/>
      <c r="P337" s="227"/>
      <c r="Q337" s="227"/>
      <c r="R337" s="227"/>
      <c r="S337" s="227"/>
      <c r="T337" s="228"/>
      <c r="AT337" s="229" t="s">
        <v>186</v>
      </c>
      <c r="AU337" s="229" t="s">
        <v>85</v>
      </c>
      <c r="AV337" s="218" t="s">
        <v>85</v>
      </c>
      <c r="AW337" s="218" t="s">
        <v>36</v>
      </c>
      <c r="AX337" s="218" t="s">
        <v>75</v>
      </c>
      <c r="AY337" s="229" t="s">
        <v>175</v>
      </c>
    </row>
    <row r="338" s="218" customFormat="true" ht="12.8" hidden="false" customHeight="false" outlineLevel="0" collapsed="false">
      <c r="B338" s="219"/>
      <c r="C338" s="220"/>
      <c r="D338" s="211" t="s">
        <v>186</v>
      </c>
      <c r="E338" s="221"/>
      <c r="F338" s="222" t="s">
        <v>671</v>
      </c>
      <c r="G338" s="220"/>
      <c r="H338" s="223" t="n">
        <v>64.79</v>
      </c>
      <c r="I338" s="224"/>
      <c r="J338" s="220"/>
      <c r="K338" s="220"/>
      <c r="L338" s="225"/>
      <c r="M338" s="226"/>
      <c r="N338" s="227"/>
      <c r="O338" s="227"/>
      <c r="P338" s="227"/>
      <c r="Q338" s="227"/>
      <c r="R338" s="227"/>
      <c r="S338" s="227"/>
      <c r="T338" s="228"/>
      <c r="AT338" s="229" t="s">
        <v>186</v>
      </c>
      <c r="AU338" s="229" t="s">
        <v>85</v>
      </c>
      <c r="AV338" s="218" t="s">
        <v>85</v>
      </c>
      <c r="AW338" s="218" t="s">
        <v>36</v>
      </c>
      <c r="AX338" s="218" t="s">
        <v>75</v>
      </c>
      <c r="AY338" s="229" t="s">
        <v>175</v>
      </c>
    </row>
    <row r="339" s="218" customFormat="true" ht="12.8" hidden="false" customHeight="false" outlineLevel="0" collapsed="false">
      <c r="B339" s="219"/>
      <c r="C339" s="220"/>
      <c r="D339" s="211" t="s">
        <v>186</v>
      </c>
      <c r="E339" s="221"/>
      <c r="F339" s="222" t="s">
        <v>672</v>
      </c>
      <c r="G339" s="220"/>
      <c r="H339" s="223" t="n">
        <v>27.27</v>
      </c>
      <c r="I339" s="224"/>
      <c r="J339" s="220"/>
      <c r="K339" s="220"/>
      <c r="L339" s="225"/>
      <c r="M339" s="226"/>
      <c r="N339" s="227"/>
      <c r="O339" s="227"/>
      <c r="P339" s="227"/>
      <c r="Q339" s="227"/>
      <c r="R339" s="227"/>
      <c r="S339" s="227"/>
      <c r="T339" s="228"/>
      <c r="AT339" s="229" t="s">
        <v>186</v>
      </c>
      <c r="AU339" s="229" t="s">
        <v>85</v>
      </c>
      <c r="AV339" s="218" t="s">
        <v>85</v>
      </c>
      <c r="AW339" s="218" t="s">
        <v>36</v>
      </c>
      <c r="AX339" s="218" t="s">
        <v>75</v>
      </c>
      <c r="AY339" s="229" t="s">
        <v>175</v>
      </c>
    </row>
    <row r="340" s="230" customFormat="true" ht="12.8" hidden="false" customHeight="false" outlineLevel="0" collapsed="false">
      <c r="B340" s="231"/>
      <c r="C340" s="232"/>
      <c r="D340" s="211" t="s">
        <v>186</v>
      </c>
      <c r="E340" s="233"/>
      <c r="F340" s="234" t="s">
        <v>210</v>
      </c>
      <c r="G340" s="232"/>
      <c r="H340" s="235" t="n">
        <v>348.8</v>
      </c>
      <c r="I340" s="236"/>
      <c r="J340" s="232"/>
      <c r="K340" s="232"/>
      <c r="L340" s="237"/>
      <c r="M340" s="238"/>
      <c r="N340" s="239"/>
      <c r="O340" s="239"/>
      <c r="P340" s="239"/>
      <c r="Q340" s="239"/>
      <c r="R340" s="239"/>
      <c r="S340" s="239"/>
      <c r="T340" s="240"/>
      <c r="AT340" s="241" t="s">
        <v>186</v>
      </c>
      <c r="AU340" s="241" t="s">
        <v>85</v>
      </c>
      <c r="AV340" s="230" t="s">
        <v>149</v>
      </c>
      <c r="AW340" s="230" t="s">
        <v>36</v>
      </c>
      <c r="AX340" s="230" t="s">
        <v>83</v>
      </c>
      <c r="AY340" s="241" t="s">
        <v>175</v>
      </c>
    </row>
    <row r="341" s="181" customFormat="true" ht="22.8" hidden="false" customHeight="true" outlineLevel="0" collapsed="false">
      <c r="B341" s="182"/>
      <c r="C341" s="183"/>
      <c r="D341" s="184" t="s">
        <v>74</v>
      </c>
      <c r="E341" s="196" t="s">
        <v>149</v>
      </c>
      <c r="F341" s="196" t="s">
        <v>404</v>
      </c>
      <c r="G341" s="183"/>
      <c r="H341" s="183"/>
      <c r="I341" s="186"/>
      <c r="J341" s="197" t="n">
        <f aca="false">BK341</f>
        <v>0</v>
      </c>
      <c r="K341" s="183"/>
      <c r="L341" s="188"/>
      <c r="M341" s="189"/>
      <c r="N341" s="190"/>
      <c r="O341" s="190"/>
      <c r="P341" s="191" t="n">
        <f aca="false">SUM(P342:P382)</f>
        <v>0</v>
      </c>
      <c r="Q341" s="190"/>
      <c r="R341" s="191" t="n">
        <f aca="false">SUM(R342:R382)</f>
        <v>1731.90633792</v>
      </c>
      <c r="S341" s="190"/>
      <c r="T341" s="192" t="n">
        <f aca="false">SUM(T342:T382)</f>
        <v>0</v>
      </c>
      <c r="AR341" s="193" t="s">
        <v>83</v>
      </c>
      <c r="AT341" s="194" t="s">
        <v>74</v>
      </c>
      <c r="AU341" s="194" t="s">
        <v>83</v>
      </c>
      <c r="AY341" s="193" t="s">
        <v>175</v>
      </c>
      <c r="BK341" s="195" t="n">
        <f aca="false">SUM(BK342:BK382)</f>
        <v>0</v>
      </c>
    </row>
    <row r="342" s="31" customFormat="true" ht="16.5" hidden="false" customHeight="true" outlineLevel="0" collapsed="false">
      <c r="A342" s="24"/>
      <c r="B342" s="25"/>
      <c r="C342" s="198" t="s">
        <v>673</v>
      </c>
      <c r="D342" s="198" t="s">
        <v>177</v>
      </c>
      <c r="E342" s="199" t="s">
        <v>406</v>
      </c>
      <c r="F342" s="200" t="s">
        <v>407</v>
      </c>
      <c r="G342" s="201" t="s">
        <v>112</v>
      </c>
      <c r="H342" s="202" t="n">
        <v>38.8</v>
      </c>
      <c r="I342" s="203"/>
      <c r="J342" s="204" t="n">
        <f aca="false">ROUND(I342*H342,2)</f>
        <v>0</v>
      </c>
      <c r="K342" s="200" t="s">
        <v>180</v>
      </c>
      <c r="L342" s="30"/>
      <c r="M342" s="205"/>
      <c r="N342" s="206" t="s">
        <v>46</v>
      </c>
      <c r="O342" s="67"/>
      <c r="P342" s="207" t="n">
        <f aca="false">O342*H342</f>
        <v>0</v>
      </c>
      <c r="Q342" s="207" t="n">
        <v>2.43408</v>
      </c>
      <c r="R342" s="207" t="n">
        <f aca="false">Q342*H342</f>
        <v>94.442304</v>
      </c>
      <c r="S342" s="207" t="n">
        <v>0</v>
      </c>
      <c r="T342" s="208" t="n">
        <f aca="false">S342*H342</f>
        <v>0</v>
      </c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R342" s="209" t="s">
        <v>149</v>
      </c>
      <c r="AT342" s="209" t="s">
        <v>177</v>
      </c>
      <c r="AU342" s="209" t="s">
        <v>85</v>
      </c>
      <c r="AY342" s="3" t="s">
        <v>175</v>
      </c>
      <c r="BE342" s="210" t="n">
        <f aca="false">IF(N342="základní",J342,0)</f>
        <v>0</v>
      </c>
      <c r="BF342" s="210" t="n">
        <f aca="false">IF(N342="snížená",J342,0)</f>
        <v>0</v>
      </c>
      <c r="BG342" s="210" t="n">
        <f aca="false">IF(N342="zákl. přenesená",J342,0)</f>
        <v>0</v>
      </c>
      <c r="BH342" s="210" t="n">
        <f aca="false">IF(N342="sníž. přenesená",J342,0)</f>
        <v>0</v>
      </c>
      <c r="BI342" s="210" t="n">
        <f aca="false">IF(N342="nulová",J342,0)</f>
        <v>0</v>
      </c>
      <c r="BJ342" s="3" t="s">
        <v>83</v>
      </c>
      <c r="BK342" s="210" t="n">
        <f aca="false">ROUND(I342*H342,2)</f>
        <v>0</v>
      </c>
      <c r="BL342" s="3" t="s">
        <v>149</v>
      </c>
      <c r="BM342" s="209" t="s">
        <v>408</v>
      </c>
    </row>
    <row r="343" s="31" customFormat="true" ht="12.8" hidden="false" customHeight="false" outlineLevel="0" collapsed="false">
      <c r="A343" s="24"/>
      <c r="B343" s="25"/>
      <c r="C343" s="26"/>
      <c r="D343" s="211" t="s">
        <v>182</v>
      </c>
      <c r="E343" s="26"/>
      <c r="F343" s="212" t="s">
        <v>409</v>
      </c>
      <c r="G343" s="26"/>
      <c r="H343" s="26"/>
      <c r="I343" s="213"/>
      <c r="J343" s="26"/>
      <c r="K343" s="26"/>
      <c r="L343" s="30"/>
      <c r="M343" s="214"/>
      <c r="N343" s="215"/>
      <c r="O343" s="67"/>
      <c r="P343" s="67"/>
      <c r="Q343" s="67"/>
      <c r="R343" s="67"/>
      <c r="S343" s="67"/>
      <c r="T343" s="68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T343" s="3" t="s">
        <v>182</v>
      </c>
      <c r="AU343" s="3" t="s">
        <v>85</v>
      </c>
    </row>
    <row r="344" s="31" customFormat="true" ht="12.8" hidden="false" customHeight="false" outlineLevel="0" collapsed="false">
      <c r="A344" s="24"/>
      <c r="B344" s="25"/>
      <c r="C344" s="26"/>
      <c r="D344" s="216" t="s">
        <v>184</v>
      </c>
      <c r="E344" s="26"/>
      <c r="F344" s="217" t="s">
        <v>410</v>
      </c>
      <c r="G344" s="26"/>
      <c r="H344" s="26"/>
      <c r="I344" s="213"/>
      <c r="J344" s="26"/>
      <c r="K344" s="26"/>
      <c r="L344" s="30"/>
      <c r="M344" s="214"/>
      <c r="N344" s="215"/>
      <c r="O344" s="67"/>
      <c r="P344" s="67"/>
      <c r="Q344" s="67"/>
      <c r="R344" s="67"/>
      <c r="S344" s="67"/>
      <c r="T344" s="68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T344" s="3" t="s">
        <v>184</v>
      </c>
      <c r="AU344" s="3" t="s">
        <v>85</v>
      </c>
    </row>
    <row r="345" s="31" customFormat="true" ht="31.3" hidden="false" customHeight="false" outlineLevel="0" collapsed="false">
      <c r="A345" s="24"/>
      <c r="B345" s="25"/>
      <c r="C345" s="26"/>
      <c r="D345" s="211" t="s">
        <v>411</v>
      </c>
      <c r="E345" s="26"/>
      <c r="F345" s="253" t="s">
        <v>412</v>
      </c>
      <c r="G345" s="26"/>
      <c r="H345" s="26"/>
      <c r="I345" s="213"/>
      <c r="J345" s="26"/>
      <c r="K345" s="26"/>
      <c r="L345" s="30"/>
      <c r="M345" s="214"/>
      <c r="N345" s="215"/>
      <c r="O345" s="67"/>
      <c r="P345" s="67"/>
      <c r="Q345" s="67"/>
      <c r="R345" s="67"/>
      <c r="S345" s="67"/>
      <c r="T345" s="68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T345" s="3" t="s">
        <v>411</v>
      </c>
      <c r="AU345" s="3" t="s">
        <v>85</v>
      </c>
    </row>
    <row r="346" s="242" customFormat="true" ht="12.8" hidden="false" customHeight="false" outlineLevel="0" collapsed="false">
      <c r="B346" s="243"/>
      <c r="C346" s="244"/>
      <c r="D346" s="211" t="s">
        <v>186</v>
      </c>
      <c r="E346" s="245"/>
      <c r="F346" s="246" t="s">
        <v>241</v>
      </c>
      <c r="G346" s="244"/>
      <c r="H346" s="245"/>
      <c r="I346" s="247"/>
      <c r="J346" s="244"/>
      <c r="K346" s="244"/>
      <c r="L346" s="248"/>
      <c r="M346" s="249"/>
      <c r="N346" s="250"/>
      <c r="O346" s="250"/>
      <c r="P346" s="250"/>
      <c r="Q346" s="250"/>
      <c r="R346" s="250"/>
      <c r="S346" s="250"/>
      <c r="T346" s="251"/>
      <c r="AT346" s="252" t="s">
        <v>186</v>
      </c>
      <c r="AU346" s="252" t="s">
        <v>85</v>
      </c>
      <c r="AV346" s="242" t="s">
        <v>83</v>
      </c>
      <c r="AW346" s="242" t="s">
        <v>36</v>
      </c>
      <c r="AX346" s="242" t="s">
        <v>75</v>
      </c>
      <c r="AY346" s="252" t="s">
        <v>175</v>
      </c>
    </row>
    <row r="347" s="218" customFormat="true" ht="12.8" hidden="false" customHeight="false" outlineLevel="0" collapsed="false">
      <c r="B347" s="219"/>
      <c r="C347" s="220"/>
      <c r="D347" s="211" t="s">
        <v>186</v>
      </c>
      <c r="E347" s="221"/>
      <c r="F347" s="222" t="s">
        <v>674</v>
      </c>
      <c r="G347" s="220"/>
      <c r="H347" s="223" t="n">
        <v>38.8</v>
      </c>
      <c r="I347" s="224"/>
      <c r="J347" s="220"/>
      <c r="K347" s="220"/>
      <c r="L347" s="225"/>
      <c r="M347" s="226"/>
      <c r="N347" s="227"/>
      <c r="O347" s="227"/>
      <c r="P347" s="227"/>
      <c r="Q347" s="227"/>
      <c r="R347" s="227"/>
      <c r="S347" s="227"/>
      <c r="T347" s="228"/>
      <c r="AT347" s="229" t="s">
        <v>186</v>
      </c>
      <c r="AU347" s="229" t="s">
        <v>85</v>
      </c>
      <c r="AV347" s="218" t="s">
        <v>85</v>
      </c>
      <c r="AW347" s="218" t="s">
        <v>36</v>
      </c>
      <c r="AX347" s="218" t="s">
        <v>83</v>
      </c>
      <c r="AY347" s="229" t="s">
        <v>175</v>
      </c>
    </row>
    <row r="348" s="31" customFormat="true" ht="16.5" hidden="false" customHeight="true" outlineLevel="0" collapsed="false">
      <c r="A348" s="24"/>
      <c r="B348" s="25"/>
      <c r="C348" s="198" t="s">
        <v>675</v>
      </c>
      <c r="D348" s="198" t="s">
        <v>177</v>
      </c>
      <c r="E348" s="199" t="s">
        <v>415</v>
      </c>
      <c r="F348" s="200" t="s">
        <v>416</v>
      </c>
      <c r="G348" s="201" t="s">
        <v>112</v>
      </c>
      <c r="H348" s="202" t="n">
        <v>439.24</v>
      </c>
      <c r="I348" s="203"/>
      <c r="J348" s="204" t="n">
        <f aca="false">ROUND(I348*H348,2)</f>
        <v>0</v>
      </c>
      <c r="K348" s="200" t="s">
        <v>180</v>
      </c>
      <c r="L348" s="30"/>
      <c r="M348" s="205"/>
      <c r="N348" s="206" t="s">
        <v>46</v>
      </c>
      <c r="O348" s="67"/>
      <c r="P348" s="207" t="n">
        <f aca="false">O348*H348</f>
        <v>0</v>
      </c>
      <c r="Q348" s="207" t="n">
        <v>2.43408</v>
      </c>
      <c r="R348" s="207" t="n">
        <f aca="false">Q348*H348</f>
        <v>1069.1452992</v>
      </c>
      <c r="S348" s="207" t="n">
        <v>0</v>
      </c>
      <c r="T348" s="208" t="n">
        <f aca="false">S348*H348</f>
        <v>0</v>
      </c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R348" s="209" t="s">
        <v>149</v>
      </c>
      <c r="AT348" s="209" t="s">
        <v>177</v>
      </c>
      <c r="AU348" s="209" t="s">
        <v>85</v>
      </c>
      <c r="AY348" s="3" t="s">
        <v>175</v>
      </c>
      <c r="BE348" s="210" t="n">
        <f aca="false">IF(N348="základní",J348,0)</f>
        <v>0</v>
      </c>
      <c r="BF348" s="210" t="n">
        <f aca="false">IF(N348="snížená",J348,0)</f>
        <v>0</v>
      </c>
      <c r="BG348" s="210" t="n">
        <f aca="false">IF(N348="zákl. přenesená",J348,0)</f>
        <v>0</v>
      </c>
      <c r="BH348" s="210" t="n">
        <f aca="false">IF(N348="sníž. přenesená",J348,0)</f>
        <v>0</v>
      </c>
      <c r="BI348" s="210" t="n">
        <f aca="false">IF(N348="nulová",J348,0)</f>
        <v>0</v>
      </c>
      <c r="BJ348" s="3" t="s">
        <v>83</v>
      </c>
      <c r="BK348" s="210" t="n">
        <f aca="false">ROUND(I348*H348,2)</f>
        <v>0</v>
      </c>
      <c r="BL348" s="3" t="s">
        <v>149</v>
      </c>
      <c r="BM348" s="209" t="s">
        <v>417</v>
      </c>
    </row>
    <row r="349" s="31" customFormat="true" ht="12.8" hidden="false" customHeight="false" outlineLevel="0" collapsed="false">
      <c r="A349" s="24"/>
      <c r="B349" s="25"/>
      <c r="C349" s="26"/>
      <c r="D349" s="211" t="s">
        <v>182</v>
      </c>
      <c r="E349" s="26"/>
      <c r="F349" s="212" t="s">
        <v>418</v>
      </c>
      <c r="G349" s="26"/>
      <c r="H349" s="26"/>
      <c r="I349" s="213"/>
      <c r="J349" s="26"/>
      <c r="K349" s="26"/>
      <c r="L349" s="30"/>
      <c r="M349" s="214"/>
      <c r="N349" s="215"/>
      <c r="O349" s="67"/>
      <c r="P349" s="67"/>
      <c r="Q349" s="67"/>
      <c r="R349" s="67"/>
      <c r="S349" s="67"/>
      <c r="T349" s="68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T349" s="3" t="s">
        <v>182</v>
      </c>
      <c r="AU349" s="3" t="s">
        <v>85</v>
      </c>
    </row>
    <row r="350" s="31" customFormat="true" ht="12.8" hidden="false" customHeight="false" outlineLevel="0" collapsed="false">
      <c r="A350" s="24"/>
      <c r="B350" s="25"/>
      <c r="C350" s="26"/>
      <c r="D350" s="216" t="s">
        <v>184</v>
      </c>
      <c r="E350" s="26"/>
      <c r="F350" s="217" t="s">
        <v>419</v>
      </c>
      <c r="G350" s="26"/>
      <c r="H350" s="26"/>
      <c r="I350" s="213"/>
      <c r="J350" s="26"/>
      <c r="K350" s="26"/>
      <c r="L350" s="30"/>
      <c r="M350" s="214"/>
      <c r="N350" s="215"/>
      <c r="O350" s="67"/>
      <c r="P350" s="67"/>
      <c r="Q350" s="67"/>
      <c r="R350" s="67"/>
      <c r="S350" s="67"/>
      <c r="T350" s="68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T350" s="3" t="s">
        <v>184</v>
      </c>
      <c r="AU350" s="3" t="s">
        <v>85</v>
      </c>
    </row>
    <row r="351" s="31" customFormat="true" ht="31.3" hidden="false" customHeight="false" outlineLevel="0" collapsed="false">
      <c r="A351" s="24"/>
      <c r="B351" s="25"/>
      <c r="C351" s="26"/>
      <c r="D351" s="211" t="s">
        <v>411</v>
      </c>
      <c r="E351" s="26"/>
      <c r="F351" s="253" t="s">
        <v>420</v>
      </c>
      <c r="G351" s="26"/>
      <c r="H351" s="26"/>
      <c r="I351" s="213"/>
      <c r="J351" s="26"/>
      <c r="K351" s="26"/>
      <c r="L351" s="30"/>
      <c r="M351" s="214"/>
      <c r="N351" s="215"/>
      <c r="O351" s="67"/>
      <c r="P351" s="67"/>
      <c r="Q351" s="67"/>
      <c r="R351" s="67"/>
      <c r="S351" s="67"/>
      <c r="T351" s="68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T351" s="3" t="s">
        <v>411</v>
      </c>
      <c r="AU351" s="3" t="s">
        <v>85</v>
      </c>
    </row>
    <row r="352" s="242" customFormat="true" ht="12.8" hidden="false" customHeight="false" outlineLevel="0" collapsed="false">
      <c r="B352" s="243"/>
      <c r="C352" s="244"/>
      <c r="D352" s="211" t="s">
        <v>186</v>
      </c>
      <c r="E352" s="245"/>
      <c r="F352" s="246" t="s">
        <v>241</v>
      </c>
      <c r="G352" s="244"/>
      <c r="H352" s="245"/>
      <c r="I352" s="247"/>
      <c r="J352" s="244"/>
      <c r="K352" s="244"/>
      <c r="L352" s="248"/>
      <c r="M352" s="249"/>
      <c r="N352" s="250"/>
      <c r="O352" s="250"/>
      <c r="P352" s="250"/>
      <c r="Q352" s="250"/>
      <c r="R352" s="250"/>
      <c r="S352" s="250"/>
      <c r="T352" s="251"/>
      <c r="AT352" s="252" t="s">
        <v>186</v>
      </c>
      <c r="AU352" s="252" t="s">
        <v>85</v>
      </c>
      <c r="AV352" s="242" t="s">
        <v>83</v>
      </c>
      <c r="AW352" s="242" t="s">
        <v>36</v>
      </c>
      <c r="AX352" s="242" t="s">
        <v>75</v>
      </c>
      <c r="AY352" s="252" t="s">
        <v>175</v>
      </c>
    </row>
    <row r="353" s="218" customFormat="true" ht="12.8" hidden="false" customHeight="false" outlineLevel="0" collapsed="false">
      <c r="B353" s="219"/>
      <c r="C353" s="220"/>
      <c r="D353" s="211" t="s">
        <v>186</v>
      </c>
      <c r="E353" s="221"/>
      <c r="F353" s="222" t="s">
        <v>676</v>
      </c>
      <c r="G353" s="220"/>
      <c r="H353" s="223" t="n">
        <v>5.82</v>
      </c>
      <c r="I353" s="224"/>
      <c r="J353" s="220"/>
      <c r="K353" s="220"/>
      <c r="L353" s="225"/>
      <c r="M353" s="226"/>
      <c r="N353" s="227"/>
      <c r="O353" s="227"/>
      <c r="P353" s="227"/>
      <c r="Q353" s="227"/>
      <c r="R353" s="227"/>
      <c r="S353" s="227"/>
      <c r="T353" s="228"/>
      <c r="AT353" s="229" t="s">
        <v>186</v>
      </c>
      <c r="AU353" s="229" t="s">
        <v>85</v>
      </c>
      <c r="AV353" s="218" t="s">
        <v>85</v>
      </c>
      <c r="AW353" s="218" t="s">
        <v>36</v>
      </c>
      <c r="AX353" s="218" t="s">
        <v>75</v>
      </c>
      <c r="AY353" s="229" t="s">
        <v>175</v>
      </c>
    </row>
    <row r="354" s="218" customFormat="true" ht="12.8" hidden="false" customHeight="false" outlineLevel="0" collapsed="false">
      <c r="B354" s="219"/>
      <c r="C354" s="220"/>
      <c r="D354" s="211" t="s">
        <v>186</v>
      </c>
      <c r="E354" s="221"/>
      <c r="F354" s="222" t="s">
        <v>677</v>
      </c>
      <c r="G354" s="220"/>
      <c r="H354" s="223" t="n">
        <v>11.252</v>
      </c>
      <c r="I354" s="224"/>
      <c r="J354" s="220"/>
      <c r="K354" s="220"/>
      <c r="L354" s="225"/>
      <c r="M354" s="226"/>
      <c r="N354" s="227"/>
      <c r="O354" s="227"/>
      <c r="P354" s="227"/>
      <c r="Q354" s="227"/>
      <c r="R354" s="227"/>
      <c r="S354" s="227"/>
      <c r="T354" s="228"/>
      <c r="AT354" s="229" t="s">
        <v>186</v>
      </c>
      <c r="AU354" s="229" t="s">
        <v>85</v>
      </c>
      <c r="AV354" s="218" t="s">
        <v>85</v>
      </c>
      <c r="AW354" s="218" t="s">
        <v>36</v>
      </c>
      <c r="AX354" s="218" t="s">
        <v>75</v>
      </c>
      <c r="AY354" s="229" t="s">
        <v>175</v>
      </c>
    </row>
    <row r="355" s="218" customFormat="true" ht="12.8" hidden="false" customHeight="false" outlineLevel="0" collapsed="false">
      <c r="B355" s="219"/>
      <c r="C355" s="220"/>
      <c r="D355" s="211" t="s">
        <v>186</v>
      </c>
      <c r="E355" s="221"/>
      <c r="F355" s="222" t="s">
        <v>678</v>
      </c>
      <c r="G355" s="220"/>
      <c r="H355" s="223" t="n">
        <v>48.55</v>
      </c>
      <c r="I355" s="224"/>
      <c r="J355" s="220"/>
      <c r="K355" s="220"/>
      <c r="L355" s="225"/>
      <c r="M355" s="226"/>
      <c r="N355" s="227"/>
      <c r="O355" s="227"/>
      <c r="P355" s="227"/>
      <c r="Q355" s="227"/>
      <c r="R355" s="227"/>
      <c r="S355" s="227"/>
      <c r="T355" s="228"/>
      <c r="AT355" s="229" t="s">
        <v>186</v>
      </c>
      <c r="AU355" s="229" t="s">
        <v>85</v>
      </c>
      <c r="AV355" s="218" t="s">
        <v>85</v>
      </c>
      <c r="AW355" s="218" t="s">
        <v>36</v>
      </c>
      <c r="AX355" s="218" t="s">
        <v>75</v>
      </c>
      <c r="AY355" s="229" t="s">
        <v>175</v>
      </c>
    </row>
    <row r="356" s="218" customFormat="true" ht="12.8" hidden="false" customHeight="false" outlineLevel="0" collapsed="false">
      <c r="B356" s="219"/>
      <c r="C356" s="220"/>
      <c r="D356" s="211" t="s">
        <v>186</v>
      </c>
      <c r="E356" s="221"/>
      <c r="F356" s="222" t="s">
        <v>679</v>
      </c>
      <c r="G356" s="220"/>
      <c r="H356" s="223" t="n">
        <v>110.8</v>
      </c>
      <c r="I356" s="224"/>
      <c r="J356" s="220"/>
      <c r="K356" s="220"/>
      <c r="L356" s="225"/>
      <c r="M356" s="226"/>
      <c r="N356" s="227"/>
      <c r="O356" s="227"/>
      <c r="P356" s="227"/>
      <c r="Q356" s="227"/>
      <c r="R356" s="227"/>
      <c r="S356" s="227"/>
      <c r="T356" s="228"/>
      <c r="AT356" s="229" t="s">
        <v>186</v>
      </c>
      <c r="AU356" s="229" t="s">
        <v>85</v>
      </c>
      <c r="AV356" s="218" t="s">
        <v>85</v>
      </c>
      <c r="AW356" s="218" t="s">
        <v>36</v>
      </c>
      <c r="AX356" s="218" t="s">
        <v>75</v>
      </c>
      <c r="AY356" s="229" t="s">
        <v>175</v>
      </c>
    </row>
    <row r="357" s="218" customFormat="true" ht="12.8" hidden="false" customHeight="false" outlineLevel="0" collapsed="false">
      <c r="B357" s="219"/>
      <c r="C357" s="220"/>
      <c r="D357" s="211" t="s">
        <v>186</v>
      </c>
      <c r="E357" s="221"/>
      <c r="F357" s="222" t="s">
        <v>680</v>
      </c>
      <c r="G357" s="220"/>
      <c r="H357" s="223" t="n">
        <v>105.266</v>
      </c>
      <c r="I357" s="224"/>
      <c r="J357" s="220"/>
      <c r="K357" s="220"/>
      <c r="L357" s="225"/>
      <c r="M357" s="226"/>
      <c r="N357" s="227"/>
      <c r="O357" s="227"/>
      <c r="P357" s="227"/>
      <c r="Q357" s="227"/>
      <c r="R357" s="227"/>
      <c r="S357" s="227"/>
      <c r="T357" s="228"/>
      <c r="AT357" s="229" t="s">
        <v>186</v>
      </c>
      <c r="AU357" s="229" t="s">
        <v>85</v>
      </c>
      <c r="AV357" s="218" t="s">
        <v>85</v>
      </c>
      <c r="AW357" s="218" t="s">
        <v>36</v>
      </c>
      <c r="AX357" s="218" t="s">
        <v>75</v>
      </c>
      <c r="AY357" s="229" t="s">
        <v>175</v>
      </c>
    </row>
    <row r="358" s="218" customFormat="true" ht="12.8" hidden="false" customHeight="false" outlineLevel="0" collapsed="false">
      <c r="B358" s="219"/>
      <c r="C358" s="220"/>
      <c r="D358" s="211" t="s">
        <v>186</v>
      </c>
      <c r="E358" s="221"/>
      <c r="F358" s="222" t="s">
        <v>681</v>
      </c>
      <c r="G358" s="220"/>
      <c r="H358" s="223" t="n">
        <v>125.487</v>
      </c>
      <c r="I358" s="224"/>
      <c r="J358" s="220"/>
      <c r="K358" s="220"/>
      <c r="L358" s="225"/>
      <c r="M358" s="226"/>
      <c r="N358" s="227"/>
      <c r="O358" s="227"/>
      <c r="P358" s="227"/>
      <c r="Q358" s="227"/>
      <c r="R358" s="227"/>
      <c r="S358" s="227"/>
      <c r="T358" s="228"/>
      <c r="AT358" s="229" t="s">
        <v>186</v>
      </c>
      <c r="AU358" s="229" t="s">
        <v>85</v>
      </c>
      <c r="AV358" s="218" t="s">
        <v>85</v>
      </c>
      <c r="AW358" s="218" t="s">
        <v>36</v>
      </c>
      <c r="AX358" s="218" t="s">
        <v>75</v>
      </c>
      <c r="AY358" s="229" t="s">
        <v>175</v>
      </c>
    </row>
    <row r="359" s="218" customFormat="true" ht="12.8" hidden="false" customHeight="false" outlineLevel="0" collapsed="false">
      <c r="B359" s="219"/>
      <c r="C359" s="220"/>
      <c r="D359" s="211" t="s">
        <v>186</v>
      </c>
      <c r="E359" s="221"/>
      <c r="F359" s="222" t="s">
        <v>682</v>
      </c>
      <c r="G359" s="220"/>
      <c r="H359" s="223" t="n">
        <v>120.34</v>
      </c>
      <c r="I359" s="224"/>
      <c r="J359" s="220"/>
      <c r="K359" s="220"/>
      <c r="L359" s="225"/>
      <c r="M359" s="226"/>
      <c r="N359" s="227"/>
      <c r="O359" s="227"/>
      <c r="P359" s="227"/>
      <c r="Q359" s="227"/>
      <c r="R359" s="227"/>
      <c r="S359" s="227"/>
      <c r="T359" s="228"/>
      <c r="AT359" s="229" t="s">
        <v>186</v>
      </c>
      <c r="AU359" s="229" t="s">
        <v>85</v>
      </c>
      <c r="AV359" s="218" t="s">
        <v>85</v>
      </c>
      <c r="AW359" s="218" t="s">
        <v>36</v>
      </c>
      <c r="AX359" s="218" t="s">
        <v>75</v>
      </c>
      <c r="AY359" s="229" t="s">
        <v>175</v>
      </c>
    </row>
    <row r="360" s="218" customFormat="true" ht="12.8" hidden="false" customHeight="false" outlineLevel="0" collapsed="false">
      <c r="B360" s="219"/>
      <c r="C360" s="220"/>
      <c r="D360" s="211" t="s">
        <v>186</v>
      </c>
      <c r="E360" s="221"/>
      <c r="F360" s="222" t="s">
        <v>683</v>
      </c>
      <c r="G360" s="220"/>
      <c r="H360" s="223" t="n">
        <v>92.692</v>
      </c>
      <c r="I360" s="224"/>
      <c r="J360" s="220"/>
      <c r="K360" s="220"/>
      <c r="L360" s="225"/>
      <c r="M360" s="226"/>
      <c r="N360" s="227"/>
      <c r="O360" s="227"/>
      <c r="P360" s="227"/>
      <c r="Q360" s="227"/>
      <c r="R360" s="227"/>
      <c r="S360" s="227"/>
      <c r="T360" s="228"/>
      <c r="AT360" s="229" t="s">
        <v>186</v>
      </c>
      <c r="AU360" s="229" t="s">
        <v>85</v>
      </c>
      <c r="AV360" s="218" t="s">
        <v>85</v>
      </c>
      <c r="AW360" s="218" t="s">
        <v>36</v>
      </c>
      <c r="AX360" s="218" t="s">
        <v>75</v>
      </c>
      <c r="AY360" s="229" t="s">
        <v>175</v>
      </c>
    </row>
    <row r="361" s="218" customFormat="true" ht="12.8" hidden="false" customHeight="false" outlineLevel="0" collapsed="false">
      <c r="B361" s="219"/>
      <c r="C361" s="220"/>
      <c r="D361" s="211" t="s">
        <v>186</v>
      </c>
      <c r="E361" s="221"/>
      <c r="F361" s="222" t="s">
        <v>684</v>
      </c>
      <c r="G361" s="220"/>
      <c r="H361" s="223" t="n">
        <v>44.642</v>
      </c>
      <c r="I361" s="224"/>
      <c r="J361" s="220"/>
      <c r="K361" s="220"/>
      <c r="L361" s="225"/>
      <c r="M361" s="226"/>
      <c r="N361" s="227"/>
      <c r="O361" s="227"/>
      <c r="P361" s="227"/>
      <c r="Q361" s="227"/>
      <c r="R361" s="227"/>
      <c r="S361" s="227"/>
      <c r="T361" s="228"/>
      <c r="AT361" s="229" t="s">
        <v>186</v>
      </c>
      <c r="AU361" s="229" t="s">
        <v>85</v>
      </c>
      <c r="AV361" s="218" t="s">
        <v>85</v>
      </c>
      <c r="AW361" s="218" t="s">
        <v>36</v>
      </c>
      <c r="AX361" s="218" t="s">
        <v>75</v>
      </c>
      <c r="AY361" s="229" t="s">
        <v>175</v>
      </c>
    </row>
    <row r="362" s="254" customFormat="true" ht="12.8" hidden="false" customHeight="false" outlineLevel="0" collapsed="false">
      <c r="B362" s="255"/>
      <c r="C362" s="256"/>
      <c r="D362" s="211" t="s">
        <v>186</v>
      </c>
      <c r="E362" s="257"/>
      <c r="F362" s="258" t="s">
        <v>428</v>
      </c>
      <c r="G362" s="256"/>
      <c r="H362" s="259" t="n">
        <v>664.849</v>
      </c>
      <c r="I362" s="260"/>
      <c r="J362" s="256"/>
      <c r="K362" s="256"/>
      <c r="L362" s="261"/>
      <c r="M362" s="262"/>
      <c r="N362" s="263"/>
      <c r="O362" s="263"/>
      <c r="P362" s="263"/>
      <c r="Q362" s="263"/>
      <c r="R362" s="263"/>
      <c r="S362" s="263"/>
      <c r="T362" s="264"/>
      <c r="AT362" s="265" t="s">
        <v>186</v>
      </c>
      <c r="AU362" s="265" t="s">
        <v>85</v>
      </c>
      <c r="AV362" s="254" t="s">
        <v>194</v>
      </c>
      <c r="AW362" s="254" t="s">
        <v>36</v>
      </c>
      <c r="AX362" s="254" t="s">
        <v>75</v>
      </c>
      <c r="AY362" s="265" t="s">
        <v>175</v>
      </c>
    </row>
    <row r="363" s="242" customFormat="true" ht="12.8" hidden="false" customHeight="false" outlineLevel="0" collapsed="false">
      <c r="B363" s="243"/>
      <c r="C363" s="244"/>
      <c r="D363" s="211" t="s">
        <v>186</v>
      </c>
      <c r="E363" s="245"/>
      <c r="F363" s="246" t="s">
        <v>429</v>
      </c>
      <c r="G363" s="244"/>
      <c r="H363" s="245"/>
      <c r="I363" s="247"/>
      <c r="J363" s="244"/>
      <c r="K363" s="244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186</v>
      </c>
      <c r="AU363" s="252" t="s">
        <v>85</v>
      </c>
      <c r="AV363" s="242" t="s">
        <v>83</v>
      </c>
      <c r="AW363" s="242" t="s">
        <v>36</v>
      </c>
      <c r="AX363" s="242" t="s">
        <v>75</v>
      </c>
      <c r="AY363" s="252" t="s">
        <v>175</v>
      </c>
    </row>
    <row r="364" s="218" customFormat="true" ht="12.8" hidden="false" customHeight="false" outlineLevel="0" collapsed="false">
      <c r="B364" s="219"/>
      <c r="C364" s="220"/>
      <c r="D364" s="211" t="s">
        <v>186</v>
      </c>
      <c r="E364" s="221"/>
      <c r="F364" s="222" t="s">
        <v>685</v>
      </c>
      <c r="G364" s="220"/>
      <c r="H364" s="223" t="n">
        <v>7.875</v>
      </c>
      <c r="I364" s="224"/>
      <c r="J364" s="220"/>
      <c r="K364" s="220"/>
      <c r="L364" s="225"/>
      <c r="M364" s="226"/>
      <c r="N364" s="227"/>
      <c r="O364" s="227"/>
      <c r="P364" s="227"/>
      <c r="Q364" s="227"/>
      <c r="R364" s="227"/>
      <c r="S364" s="227"/>
      <c r="T364" s="228"/>
      <c r="AT364" s="229" t="s">
        <v>186</v>
      </c>
      <c r="AU364" s="229" t="s">
        <v>85</v>
      </c>
      <c r="AV364" s="218" t="s">
        <v>85</v>
      </c>
      <c r="AW364" s="218" t="s">
        <v>36</v>
      </c>
      <c r="AX364" s="218" t="s">
        <v>75</v>
      </c>
      <c r="AY364" s="229" t="s">
        <v>175</v>
      </c>
    </row>
    <row r="365" s="254" customFormat="true" ht="12.8" hidden="false" customHeight="false" outlineLevel="0" collapsed="false">
      <c r="B365" s="255"/>
      <c r="C365" s="256"/>
      <c r="D365" s="211" t="s">
        <v>186</v>
      </c>
      <c r="E365" s="257"/>
      <c r="F365" s="258" t="s">
        <v>428</v>
      </c>
      <c r="G365" s="256"/>
      <c r="H365" s="259" t="n">
        <v>7.875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AT365" s="265" t="s">
        <v>186</v>
      </c>
      <c r="AU365" s="265" t="s">
        <v>85</v>
      </c>
      <c r="AV365" s="254" t="s">
        <v>194</v>
      </c>
      <c r="AW365" s="254" t="s">
        <v>36</v>
      </c>
      <c r="AX365" s="254" t="s">
        <v>75</v>
      </c>
      <c r="AY365" s="265" t="s">
        <v>175</v>
      </c>
    </row>
    <row r="366" s="218" customFormat="true" ht="12.8" hidden="false" customHeight="false" outlineLevel="0" collapsed="false">
      <c r="B366" s="219"/>
      <c r="C366" s="220"/>
      <c r="D366" s="211" t="s">
        <v>186</v>
      </c>
      <c r="E366" s="221"/>
      <c r="F366" s="222" t="s">
        <v>431</v>
      </c>
      <c r="G366" s="220"/>
      <c r="H366" s="223" t="n">
        <v>-233.484</v>
      </c>
      <c r="I366" s="224"/>
      <c r="J366" s="220"/>
      <c r="K366" s="220"/>
      <c r="L366" s="225"/>
      <c r="M366" s="226"/>
      <c r="N366" s="227"/>
      <c r="O366" s="227"/>
      <c r="P366" s="227"/>
      <c r="Q366" s="227"/>
      <c r="R366" s="227"/>
      <c r="S366" s="227"/>
      <c r="T366" s="228"/>
      <c r="AT366" s="229" t="s">
        <v>186</v>
      </c>
      <c r="AU366" s="229" t="s">
        <v>85</v>
      </c>
      <c r="AV366" s="218" t="s">
        <v>85</v>
      </c>
      <c r="AW366" s="218" t="s">
        <v>36</v>
      </c>
      <c r="AX366" s="218" t="s">
        <v>75</v>
      </c>
      <c r="AY366" s="229" t="s">
        <v>175</v>
      </c>
    </row>
    <row r="367" s="230" customFormat="true" ht="12.8" hidden="false" customHeight="false" outlineLevel="0" collapsed="false">
      <c r="B367" s="231"/>
      <c r="C367" s="232"/>
      <c r="D367" s="211" t="s">
        <v>186</v>
      </c>
      <c r="E367" s="233"/>
      <c r="F367" s="234" t="s">
        <v>210</v>
      </c>
      <c r="G367" s="232"/>
      <c r="H367" s="235" t="n">
        <v>439.24</v>
      </c>
      <c r="I367" s="236"/>
      <c r="J367" s="232"/>
      <c r="K367" s="232"/>
      <c r="L367" s="237"/>
      <c r="M367" s="238"/>
      <c r="N367" s="239"/>
      <c r="O367" s="239"/>
      <c r="P367" s="239"/>
      <c r="Q367" s="239"/>
      <c r="R367" s="239"/>
      <c r="S367" s="239"/>
      <c r="T367" s="240"/>
      <c r="AT367" s="241" t="s">
        <v>186</v>
      </c>
      <c r="AU367" s="241" t="s">
        <v>85</v>
      </c>
      <c r="AV367" s="230" t="s">
        <v>149</v>
      </c>
      <c r="AW367" s="230" t="s">
        <v>36</v>
      </c>
      <c r="AX367" s="230" t="s">
        <v>83</v>
      </c>
      <c r="AY367" s="241" t="s">
        <v>175</v>
      </c>
    </row>
    <row r="368" s="31" customFormat="true" ht="16.5" hidden="false" customHeight="true" outlineLevel="0" collapsed="false">
      <c r="A368" s="24"/>
      <c r="B368" s="25"/>
      <c r="C368" s="198" t="s">
        <v>686</v>
      </c>
      <c r="D368" s="198" t="s">
        <v>177</v>
      </c>
      <c r="E368" s="199" t="s">
        <v>433</v>
      </c>
      <c r="F368" s="200" t="s">
        <v>434</v>
      </c>
      <c r="G368" s="201" t="s">
        <v>112</v>
      </c>
      <c r="H368" s="202" t="n">
        <v>233.484</v>
      </c>
      <c r="I368" s="203"/>
      <c r="J368" s="204" t="n">
        <f aca="false">ROUND(I368*H368,2)</f>
        <v>0</v>
      </c>
      <c r="K368" s="200"/>
      <c r="L368" s="30"/>
      <c r="M368" s="205"/>
      <c r="N368" s="206" t="s">
        <v>46</v>
      </c>
      <c r="O368" s="67"/>
      <c r="P368" s="207" t="n">
        <f aca="false">O368*H368</f>
        <v>0</v>
      </c>
      <c r="Q368" s="207" t="n">
        <v>2.43408</v>
      </c>
      <c r="R368" s="207" t="n">
        <f aca="false">Q368*H368</f>
        <v>568.31873472</v>
      </c>
      <c r="S368" s="207" t="n">
        <v>0</v>
      </c>
      <c r="T368" s="208" t="n">
        <f aca="false">S368*H368</f>
        <v>0</v>
      </c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R368" s="209" t="s">
        <v>149</v>
      </c>
      <c r="AT368" s="209" t="s">
        <v>177</v>
      </c>
      <c r="AU368" s="209" t="s">
        <v>85</v>
      </c>
      <c r="AY368" s="3" t="s">
        <v>175</v>
      </c>
      <c r="BE368" s="210" t="n">
        <f aca="false">IF(N368="základní",J368,0)</f>
        <v>0</v>
      </c>
      <c r="BF368" s="210" t="n">
        <f aca="false">IF(N368="snížená",J368,0)</f>
        <v>0</v>
      </c>
      <c r="BG368" s="210" t="n">
        <f aca="false">IF(N368="zákl. přenesená",J368,0)</f>
        <v>0</v>
      </c>
      <c r="BH368" s="210" t="n">
        <f aca="false">IF(N368="sníž. přenesená",J368,0)</f>
        <v>0</v>
      </c>
      <c r="BI368" s="210" t="n">
        <f aca="false">IF(N368="nulová",J368,0)</f>
        <v>0</v>
      </c>
      <c r="BJ368" s="3" t="s">
        <v>83</v>
      </c>
      <c r="BK368" s="210" t="n">
        <f aca="false">ROUND(I368*H368,2)</f>
        <v>0</v>
      </c>
      <c r="BL368" s="3" t="s">
        <v>149</v>
      </c>
      <c r="BM368" s="209" t="s">
        <v>435</v>
      </c>
    </row>
    <row r="369" s="31" customFormat="true" ht="12.8" hidden="false" customHeight="false" outlineLevel="0" collapsed="false">
      <c r="A369" s="24"/>
      <c r="B369" s="25"/>
      <c r="C369" s="26"/>
      <c r="D369" s="211" t="s">
        <v>182</v>
      </c>
      <c r="E369" s="26"/>
      <c r="F369" s="212" t="s">
        <v>436</v>
      </c>
      <c r="G369" s="26"/>
      <c r="H369" s="26"/>
      <c r="I369" s="213"/>
      <c r="J369" s="26"/>
      <c r="K369" s="26"/>
      <c r="L369" s="30"/>
      <c r="M369" s="214"/>
      <c r="N369" s="215"/>
      <c r="O369" s="67"/>
      <c r="P369" s="67"/>
      <c r="Q369" s="67"/>
      <c r="R369" s="67"/>
      <c r="S369" s="67"/>
      <c r="T369" s="68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T369" s="3" t="s">
        <v>182</v>
      </c>
      <c r="AU369" s="3" t="s">
        <v>85</v>
      </c>
    </row>
    <row r="370" s="31" customFormat="true" ht="31.3" hidden="false" customHeight="false" outlineLevel="0" collapsed="false">
      <c r="A370" s="24"/>
      <c r="B370" s="25"/>
      <c r="C370" s="26"/>
      <c r="D370" s="211" t="s">
        <v>411</v>
      </c>
      <c r="E370" s="26"/>
      <c r="F370" s="253" t="s">
        <v>437</v>
      </c>
      <c r="G370" s="26"/>
      <c r="H370" s="26"/>
      <c r="I370" s="213"/>
      <c r="J370" s="26"/>
      <c r="K370" s="26"/>
      <c r="L370" s="30"/>
      <c r="M370" s="214"/>
      <c r="N370" s="215"/>
      <c r="O370" s="67"/>
      <c r="P370" s="67"/>
      <c r="Q370" s="67"/>
      <c r="R370" s="67"/>
      <c r="S370" s="67"/>
      <c r="T370" s="68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T370" s="3" t="s">
        <v>411</v>
      </c>
      <c r="AU370" s="3" t="s">
        <v>85</v>
      </c>
    </row>
    <row r="371" s="218" customFormat="true" ht="12.8" hidden="false" customHeight="false" outlineLevel="0" collapsed="false">
      <c r="B371" s="219"/>
      <c r="C371" s="220"/>
      <c r="D371" s="211" t="s">
        <v>186</v>
      </c>
      <c r="E371" s="221"/>
      <c r="F371" s="222" t="s">
        <v>438</v>
      </c>
      <c r="G371" s="220"/>
      <c r="H371" s="223" t="n">
        <v>233.484</v>
      </c>
      <c r="I371" s="224"/>
      <c r="J371" s="220"/>
      <c r="K371" s="220"/>
      <c r="L371" s="225"/>
      <c r="M371" s="226"/>
      <c r="N371" s="227"/>
      <c r="O371" s="227"/>
      <c r="P371" s="227"/>
      <c r="Q371" s="227"/>
      <c r="R371" s="227"/>
      <c r="S371" s="227"/>
      <c r="T371" s="228"/>
      <c r="AT371" s="229" t="s">
        <v>186</v>
      </c>
      <c r="AU371" s="229" t="s">
        <v>85</v>
      </c>
      <c r="AV371" s="218" t="s">
        <v>85</v>
      </c>
      <c r="AW371" s="218" t="s">
        <v>36</v>
      </c>
      <c r="AX371" s="218" t="s">
        <v>75</v>
      </c>
      <c r="AY371" s="229" t="s">
        <v>175</v>
      </c>
    </row>
    <row r="372" s="230" customFormat="true" ht="12.8" hidden="false" customHeight="false" outlineLevel="0" collapsed="false">
      <c r="B372" s="231"/>
      <c r="C372" s="232"/>
      <c r="D372" s="211" t="s">
        <v>186</v>
      </c>
      <c r="E372" s="233" t="s">
        <v>114</v>
      </c>
      <c r="F372" s="234" t="s">
        <v>210</v>
      </c>
      <c r="G372" s="232"/>
      <c r="H372" s="235" t="n">
        <v>233.484</v>
      </c>
      <c r="I372" s="236"/>
      <c r="J372" s="232"/>
      <c r="K372" s="232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186</v>
      </c>
      <c r="AU372" s="241" t="s">
        <v>85</v>
      </c>
      <c r="AV372" s="230" t="s">
        <v>149</v>
      </c>
      <c r="AW372" s="230" t="s">
        <v>36</v>
      </c>
      <c r="AX372" s="230" t="s">
        <v>83</v>
      </c>
      <c r="AY372" s="241" t="s">
        <v>175</v>
      </c>
    </row>
    <row r="373" s="31" customFormat="true" ht="16.5" hidden="false" customHeight="true" outlineLevel="0" collapsed="false">
      <c r="A373" s="24"/>
      <c r="B373" s="25"/>
      <c r="C373" s="198" t="s">
        <v>687</v>
      </c>
      <c r="D373" s="198" t="s">
        <v>177</v>
      </c>
      <c r="E373" s="199" t="s">
        <v>440</v>
      </c>
      <c r="F373" s="200" t="s">
        <v>441</v>
      </c>
      <c r="G373" s="201" t="s">
        <v>129</v>
      </c>
      <c r="H373" s="202" t="n">
        <v>68</v>
      </c>
      <c r="I373" s="203"/>
      <c r="J373" s="204" t="n">
        <f aca="false">ROUND(I373*H373,2)</f>
        <v>0</v>
      </c>
      <c r="K373" s="200" t="s">
        <v>180</v>
      </c>
      <c r="L373" s="30"/>
      <c r="M373" s="205"/>
      <c r="N373" s="206" t="s">
        <v>46</v>
      </c>
      <c r="O373" s="67"/>
      <c r="P373" s="207" t="n">
        <f aca="false">O373*H373</f>
        <v>0</v>
      </c>
      <c r="Q373" s="207" t="n">
        <v>0</v>
      </c>
      <c r="R373" s="207" t="n">
        <f aca="false">Q373*H373</f>
        <v>0</v>
      </c>
      <c r="S373" s="207" t="n">
        <v>0</v>
      </c>
      <c r="T373" s="208" t="n">
        <f aca="false">S373*H373</f>
        <v>0</v>
      </c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R373" s="209" t="s">
        <v>149</v>
      </c>
      <c r="AT373" s="209" t="s">
        <v>177</v>
      </c>
      <c r="AU373" s="209" t="s">
        <v>85</v>
      </c>
      <c r="AY373" s="3" t="s">
        <v>175</v>
      </c>
      <c r="BE373" s="210" t="n">
        <f aca="false">IF(N373="základní",J373,0)</f>
        <v>0</v>
      </c>
      <c r="BF373" s="210" t="n">
        <f aca="false">IF(N373="snížená",J373,0)</f>
        <v>0</v>
      </c>
      <c r="BG373" s="210" t="n">
        <f aca="false">IF(N373="zákl. přenesená",J373,0)</f>
        <v>0</v>
      </c>
      <c r="BH373" s="210" t="n">
        <f aca="false">IF(N373="sníž. přenesená",J373,0)</f>
        <v>0</v>
      </c>
      <c r="BI373" s="210" t="n">
        <f aca="false">IF(N373="nulová",J373,0)</f>
        <v>0</v>
      </c>
      <c r="BJ373" s="3" t="s">
        <v>83</v>
      </c>
      <c r="BK373" s="210" t="n">
        <f aca="false">ROUND(I373*H373,2)</f>
        <v>0</v>
      </c>
      <c r="BL373" s="3" t="s">
        <v>149</v>
      </c>
      <c r="BM373" s="209" t="s">
        <v>688</v>
      </c>
    </row>
    <row r="374" s="31" customFormat="true" ht="16.4" hidden="false" customHeight="false" outlineLevel="0" collapsed="false">
      <c r="A374" s="24"/>
      <c r="B374" s="25"/>
      <c r="C374" s="26"/>
      <c r="D374" s="211" t="s">
        <v>182</v>
      </c>
      <c r="E374" s="26"/>
      <c r="F374" s="212" t="s">
        <v>443</v>
      </c>
      <c r="G374" s="26"/>
      <c r="H374" s="26"/>
      <c r="I374" s="213"/>
      <c r="J374" s="26"/>
      <c r="K374" s="26"/>
      <c r="L374" s="30"/>
      <c r="M374" s="214"/>
      <c r="N374" s="215"/>
      <c r="O374" s="67"/>
      <c r="P374" s="67"/>
      <c r="Q374" s="67"/>
      <c r="R374" s="67"/>
      <c r="S374" s="67"/>
      <c r="T374" s="68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T374" s="3" t="s">
        <v>182</v>
      </c>
      <c r="AU374" s="3" t="s">
        <v>85</v>
      </c>
    </row>
    <row r="375" s="31" customFormat="true" ht="12.8" hidden="false" customHeight="false" outlineLevel="0" collapsed="false">
      <c r="A375" s="24"/>
      <c r="B375" s="25"/>
      <c r="C375" s="26"/>
      <c r="D375" s="216" t="s">
        <v>184</v>
      </c>
      <c r="E375" s="26"/>
      <c r="F375" s="217" t="s">
        <v>444</v>
      </c>
      <c r="G375" s="26"/>
      <c r="H375" s="26"/>
      <c r="I375" s="213"/>
      <c r="J375" s="26"/>
      <c r="K375" s="26"/>
      <c r="L375" s="30"/>
      <c r="M375" s="214"/>
      <c r="N375" s="215"/>
      <c r="O375" s="67"/>
      <c r="P375" s="67"/>
      <c r="Q375" s="67"/>
      <c r="R375" s="67"/>
      <c r="S375" s="67"/>
      <c r="T375" s="68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T375" s="3" t="s">
        <v>184</v>
      </c>
      <c r="AU375" s="3" t="s">
        <v>85</v>
      </c>
    </row>
    <row r="376" s="242" customFormat="true" ht="12.8" hidden="false" customHeight="false" outlineLevel="0" collapsed="false">
      <c r="B376" s="243"/>
      <c r="C376" s="244"/>
      <c r="D376" s="211" t="s">
        <v>186</v>
      </c>
      <c r="E376" s="245"/>
      <c r="F376" s="246" t="s">
        <v>241</v>
      </c>
      <c r="G376" s="244"/>
      <c r="H376" s="245"/>
      <c r="I376" s="247"/>
      <c r="J376" s="244"/>
      <c r="K376" s="244"/>
      <c r="L376" s="248"/>
      <c r="M376" s="249"/>
      <c r="N376" s="250"/>
      <c r="O376" s="250"/>
      <c r="P376" s="250"/>
      <c r="Q376" s="250"/>
      <c r="R376" s="250"/>
      <c r="S376" s="250"/>
      <c r="T376" s="251"/>
      <c r="AT376" s="252" t="s">
        <v>186</v>
      </c>
      <c r="AU376" s="252" t="s">
        <v>85</v>
      </c>
      <c r="AV376" s="242" t="s">
        <v>83</v>
      </c>
      <c r="AW376" s="242" t="s">
        <v>36</v>
      </c>
      <c r="AX376" s="242" t="s">
        <v>75</v>
      </c>
      <c r="AY376" s="252" t="s">
        <v>175</v>
      </c>
    </row>
    <row r="377" s="218" customFormat="true" ht="12.8" hidden="false" customHeight="false" outlineLevel="0" collapsed="false">
      <c r="B377" s="219"/>
      <c r="C377" s="220"/>
      <c r="D377" s="211" t="s">
        <v>186</v>
      </c>
      <c r="E377" s="221"/>
      <c r="F377" s="222" t="s">
        <v>689</v>
      </c>
      <c r="G377" s="220"/>
      <c r="H377" s="223" t="n">
        <v>68</v>
      </c>
      <c r="I377" s="224"/>
      <c r="J377" s="220"/>
      <c r="K377" s="220"/>
      <c r="L377" s="225"/>
      <c r="M377" s="226"/>
      <c r="N377" s="227"/>
      <c r="O377" s="227"/>
      <c r="P377" s="227"/>
      <c r="Q377" s="227"/>
      <c r="R377" s="227"/>
      <c r="S377" s="227"/>
      <c r="T377" s="228"/>
      <c r="AT377" s="229" t="s">
        <v>186</v>
      </c>
      <c r="AU377" s="229" t="s">
        <v>85</v>
      </c>
      <c r="AV377" s="218" t="s">
        <v>85</v>
      </c>
      <c r="AW377" s="218" t="s">
        <v>36</v>
      </c>
      <c r="AX377" s="218" t="s">
        <v>83</v>
      </c>
      <c r="AY377" s="229" t="s">
        <v>175</v>
      </c>
    </row>
    <row r="378" s="31" customFormat="true" ht="16.5" hidden="false" customHeight="true" outlineLevel="0" collapsed="false">
      <c r="A378" s="24"/>
      <c r="B378" s="25"/>
      <c r="C378" s="198" t="s">
        <v>690</v>
      </c>
      <c r="D378" s="198" t="s">
        <v>177</v>
      </c>
      <c r="E378" s="199" t="s">
        <v>447</v>
      </c>
      <c r="F378" s="200" t="s">
        <v>448</v>
      </c>
      <c r="G378" s="201" t="s">
        <v>129</v>
      </c>
      <c r="H378" s="202" t="n">
        <v>546</v>
      </c>
      <c r="I378" s="203"/>
      <c r="J378" s="204" t="n">
        <f aca="false">ROUND(I378*H378,2)</f>
        <v>0</v>
      </c>
      <c r="K378" s="200" t="s">
        <v>180</v>
      </c>
      <c r="L378" s="30"/>
      <c r="M378" s="205"/>
      <c r="N378" s="206" t="s">
        <v>46</v>
      </c>
      <c r="O378" s="67"/>
      <c r="P378" s="207" t="n">
        <f aca="false">O378*H378</f>
        <v>0</v>
      </c>
      <c r="Q378" s="207" t="n">
        <v>0</v>
      </c>
      <c r="R378" s="207" t="n">
        <f aca="false">Q378*H378</f>
        <v>0</v>
      </c>
      <c r="S378" s="207" t="n">
        <v>0</v>
      </c>
      <c r="T378" s="208" t="n">
        <f aca="false">S378*H378</f>
        <v>0</v>
      </c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R378" s="209" t="s">
        <v>149</v>
      </c>
      <c r="AT378" s="209" t="s">
        <v>177</v>
      </c>
      <c r="AU378" s="209" t="s">
        <v>85</v>
      </c>
      <c r="AY378" s="3" t="s">
        <v>175</v>
      </c>
      <c r="BE378" s="210" t="n">
        <f aca="false">IF(N378="základní",J378,0)</f>
        <v>0</v>
      </c>
      <c r="BF378" s="210" t="n">
        <f aca="false">IF(N378="snížená",J378,0)</f>
        <v>0</v>
      </c>
      <c r="BG378" s="210" t="n">
        <f aca="false">IF(N378="zákl. přenesená",J378,0)</f>
        <v>0</v>
      </c>
      <c r="BH378" s="210" t="n">
        <f aca="false">IF(N378="sníž. přenesená",J378,0)</f>
        <v>0</v>
      </c>
      <c r="BI378" s="210" t="n">
        <f aca="false">IF(N378="nulová",J378,0)</f>
        <v>0</v>
      </c>
      <c r="BJ378" s="3" t="s">
        <v>83</v>
      </c>
      <c r="BK378" s="210" t="n">
        <f aca="false">ROUND(I378*H378,2)</f>
        <v>0</v>
      </c>
      <c r="BL378" s="3" t="s">
        <v>149</v>
      </c>
      <c r="BM378" s="209" t="s">
        <v>691</v>
      </c>
    </row>
    <row r="379" s="31" customFormat="true" ht="16.4" hidden="false" customHeight="false" outlineLevel="0" collapsed="false">
      <c r="A379" s="24"/>
      <c r="B379" s="25"/>
      <c r="C379" s="26"/>
      <c r="D379" s="211" t="s">
        <v>182</v>
      </c>
      <c r="E379" s="26"/>
      <c r="F379" s="212" t="s">
        <v>450</v>
      </c>
      <c r="G379" s="26"/>
      <c r="H379" s="26"/>
      <c r="I379" s="213"/>
      <c r="J379" s="26"/>
      <c r="K379" s="26"/>
      <c r="L379" s="30"/>
      <c r="M379" s="214"/>
      <c r="N379" s="215"/>
      <c r="O379" s="67"/>
      <c r="P379" s="67"/>
      <c r="Q379" s="67"/>
      <c r="R379" s="67"/>
      <c r="S379" s="67"/>
      <c r="T379" s="68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T379" s="3" t="s">
        <v>182</v>
      </c>
      <c r="AU379" s="3" t="s">
        <v>85</v>
      </c>
    </row>
    <row r="380" s="31" customFormat="true" ht="12.8" hidden="false" customHeight="false" outlineLevel="0" collapsed="false">
      <c r="A380" s="24"/>
      <c r="B380" s="25"/>
      <c r="C380" s="26"/>
      <c r="D380" s="216" t="s">
        <v>184</v>
      </c>
      <c r="E380" s="26"/>
      <c r="F380" s="217" t="s">
        <v>451</v>
      </c>
      <c r="G380" s="26"/>
      <c r="H380" s="26"/>
      <c r="I380" s="213"/>
      <c r="J380" s="26"/>
      <c r="K380" s="26"/>
      <c r="L380" s="30"/>
      <c r="M380" s="214"/>
      <c r="N380" s="215"/>
      <c r="O380" s="67"/>
      <c r="P380" s="67"/>
      <c r="Q380" s="67"/>
      <c r="R380" s="67"/>
      <c r="S380" s="67"/>
      <c r="T380" s="68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T380" s="3" t="s">
        <v>184</v>
      </c>
      <c r="AU380" s="3" t="s">
        <v>85</v>
      </c>
    </row>
    <row r="381" s="242" customFormat="true" ht="12.8" hidden="false" customHeight="false" outlineLevel="0" collapsed="false">
      <c r="B381" s="243"/>
      <c r="C381" s="244"/>
      <c r="D381" s="211" t="s">
        <v>186</v>
      </c>
      <c r="E381" s="245"/>
      <c r="F381" s="246" t="s">
        <v>241</v>
      </c>
      <c r="G381" s="244"/>
      <c r="H381" s="245"/>
      <c r="I381" s="247"/>
      <c r="J381" s="244"/>
      <c r="K381" s="244"/>
      <c r="L381" s="248"/>
      <c r="M381" s="249"/>
      <c r="N381" s="250"/>
      <c r="O381" s="250"/>
      <c r="P381" s="250"/>
      <c r="Q381" s="250"/>
      <c r="R381" s="250"/>
      <c r="S381" s="250"/>
      <c r="T381" s="251"/>
      <c r="AT381" s="252" t="s">
        <v>186</v>
      </c>
      <c r="AU381" s="252" t="s">
        <v>85</v>
      </c>
      <c r="AV381" s="242" t="s">
        <v>83</v>
      </c>
      <c r="AW381" s="242" t="s">
        <v>36</v>
      </c>
      <c r="AX381" s="242" t="s">
        <v>75</v>
      </c>
      <c r="AY381" s="252" t="s">
        <v>175</v>
      </c>
    </row>
    <row r="382" s="218" customFormat="true" ht="12.8" hidden="false" customHeight="false" outlineLevel="0" collapsed="false">
      <c r="B382" s="219"/>
      <c r="C382" s="220"/>
      <c r="D382" s="211" t="s">
        <v>186</v>
      </c>
      <c r="E382" s="221"/>
      <c r="F382" s="222" t="s">
        <v>692</v>
      </c>
      <c r="G382" s="220"/>
      <c r="H382" s="223" t="n">
        <v>546</v>
      </c>
      <c r="I382" s="224"/>
      <c r="J382" s="220"/>
      <c r="K382" s="220"/>
      <c r="L382" s="225"/>
      <c r="M382" s="226"/>
      <c r="N382" s="227"/>
      <c r="O382" s="227"/>
      <c r="P382" s="227"/>
      <c r="Q382" s="227"/>
      <c r="R382" s="227"/>
      <c r="S382" s="227"/>
      <c r="T382" s="228"/>
      <c r="AT382" s="229" t="s">
        <v>186</v>
      </c>
      <c r="AU382" s="229" t="s">
        <v>85</v>
      </c>
      <c r="AV382" s="218" t="s">
        <v>85</v>
      </c>
      <c r="AW382" s="218" t="s">
        <v>36</v>
      </c>
      <c r="AX382" s="218" t="s">
        <v>83</v>
      </c>
      <c r="AY382" s="229" t="s">
        <v>175</v>
      </c>
    </row>
    <row r="383" s="181" customFormat="true" ht="22.8" hidden="false" customHeight="true" outlineLevel="0" collapsed="false">
      <c r="B383" s="182"/>
      <c r="C383" s="183"/>
      <c r="D383" s="184" t="s">
        <v>74</v>
      </c>
      <c r="E383" s="196" t="s">
        <v>139</v>
      </c>
      <c r="F383" s="196" t="s">
        <v>454</v>
      </c>
      <c r="G383" s="183"/>
      <c r="H383" s="183"/>
      <c r="I383" s="186"/>
      <c r="J383" s="197" t="n">
        <f aca="false">BK383</f>
        <v>0</v>
      </c>
      <c r="K383" s="183"/>
      <c r="L383" s="188"/>
      <c r="M383" s="189"/>
      <c r="N383" s="190"/>
      <c r="O383" s="190"/>
      <c r="P383" s="191" t="n">
        <f aca="false">SUM(P384:P386)</f>
        <v>0</v>
      </c>
      <c r="Q383" s="190"/>
      <c r="R383" s="191" t="n">
        <f aca="false">SUM(R384:R386)</f>
        <v>0</v>
      </c>
      <c r="S383" s="190"/>
      <c r="T383" s="192" t="n">
        <f aca="false">SUM(T384:T386)</f>
        <v>1.65</v>
      </c>
      <c r="AR383" s="193" t="s">
        <v>83</v>
      </c>
      <c r="AT383" s="194" t="s">
        <v>74</v>
      </c>
      <c r="AU383" s="194" t="s">
        <v>83</v>
      </c>
      <c r="AY383" s="193" t="s">
        <v>175</v>
      </c>
      <c r="BK383" s="195" t="n">
        <f aca="false">SUM(BK384:BK386)</f>
        <v>0</v>
      </c>
    </row>
    <row r="384" s="31" customFormat="true" ht="16.5" hidden="false" customHeight="true" outlineLevel="0" collapsed="false">
      <c r="A384" s="24"/>
      <c r="B384" s="25"/>
      <c r="C384" s="198" t="s">
        <v>693</v>
      </c>
      <c r="D384" s="198" t="s">
        <v>177</v>
      </c>
      <c r="E384" s="199" t="s">
        <v>456</v>
      </c>
      <c r="F384" s="200" t="s">
        <v>457</v>
      </c>
      <c r="G384" s="201" t="s">
        <v>112</v>
      </c>
      <c r="H384" s="202" t="n">
        <v>3</v>
      </c>
      <c r="I384" s="203"/>
      <c r="J384" s="204" t="n">
        <f aca="false">ROUND(I384*H384,2)</f>
        <v>0</v>
      </c>
      <c r="K384" s="200"/>
      <c r="L384" s="30"/>
      <c r="M384" s="205"/>
      <c r="N384" s="206" t="s">
        <v>46</v>
      </c>
      <c r="O384" s="67"/>
      <c r="P384" s="207" t="n">
        <f aca="false">O384*H384</f>
        <v>0</v>
      </c>
      <c r="Q384" s="207" t="n">
        <v>0</v>
      </c>
      <c r="R384" s="207" t="n">
        <f aca="false">Q384*H384</f>
        <v>0</v>
      </c>
      <c r="S384" s="207" t="n">
        <v>0.55</v>
      </c>
      <c r="T384" s="208" t="n">
        <f aca="false">S384*H384</f>
        <v>1.65</v>
      </c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R384" s="209" t="s">
        <v>149</v>
      </c>
      <c r="AT384" s="209" t="s">
        <v>177</v>
      </c>
      <c r="AU384" s="209" t="s">
        <v>85</v>
      </c>
      <c r="AY384" s="3" t="s">
        <v>175</v>
      </c>
      <c r="BE384" s="210" t="n">
        <f aca="false">IF(N384="základní",J384,0)</f>
        <v>0</v>
      </c>
      <c r="BF384" s="210" t="n">
        <f aca="false">IF(N384="snížená",J384,0)</f>
        <v>0</v>
      </c>
      <c r="BG384" s="210" t="n">
        <f aca="false">IF(N384="zákl. přenesená",J384,0)</f>
        <v>0</v>
      </c>
      <c r="BH384" s="210" t="n">
        <f aca="false">IF(N384="sníž. přenesená",J384,0)</f>
        <v>0</v>
      </c>
      <c r="BI384" s="210" t="n">
        <f aca="false">IF(N384="nulová",J384,0)</f>
        <v>0</v>
      </c>
      <c r="BJ384" s="3" t="s">
        <v>83</v>
      </c>
      <c r="BK384" s="210" t="n">
        <f aca="false">ROUND(I384*H384,2)</f>
        <v>0</v>
      </c>
      <c r="BL384" s="3" t="s">
        <v>149</v>
      </c>
      <c r="BM384" s="209" t="s">
        <v>694</v>
      </c>
    </row>
    <row r="385" s="31" customFormat="true" ht="12.8" hidden="false" customHeight="false" outlineLevel="0" collapsed="false">
      <c r="A385" s="24"/>
      <c r="B385" s="25"/>
      <c r="C385" s="26"/>
      <c r="D385" s="211" t="s">
        <v>182</v>
      </c>
      <c r="E385" s="26"/>
      <c r="F385" s="212" t="s">
        <v>457</v>
      </c>
      <c r="G385" s="26"/>
      <c r="H385" s="26"/>
      <c r="I385" s="213"/>
      <c r="J385" s="26"/>
      <c r="K385" s="26"/>
      <c r="L385" s="30"/>
      <c r="M385" s="214"/>
      <c r="N385" s="215"/>
      <c r="O385" s="67"/>
      <c r="P385" s="67"/>
      <c r="Q385" s="67"/>
      <c r="R385" s="67"/>
      <c r="S385" s="67"/>
      <c r="T385" s="68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T385" s="3" t="s">
        <v>182</v>
      </c>
      <c r="AU385" s="3" t="s">
        <v>85</v>
      </c>
    </row>
    <row r="386" s="218" customFormat="true" ht="12.8" hidden="false" customHeight="false" outlineLevel="0" collapsed="false">
      <c r="B386" s="219"/>
      <c r="C386" s="220"/>
      <c r="D386" s="211" t="s">
        <v>186</v>
      </c>
      <c r="E386" s="221" t="s">
        <v>121</v>
      </c>
      <c r="F386" s="222" t="s">
        <v>695</v>
      </c>
      <c r="G386" s="220"/>
      <c r="H386" s="223" t="n">
        <v>3</v>
      </c>
      <c r="I386" s="224"/>
      <c r="J386" s="220"/>
      <c r="K386" s="220"/>
      <c r="L386" s="225"/>
      <c r="M386" s="226"/>
      <c r="N386" s="227"/>
      <c r="O386" s="227"/>
      <c r="P386" s="227"/>
      <c r="Q386" s="227"/>
      <c r="R386" s="227"/>
      <c r="S386" s="227"/>
      <c r="T386" s="228"/>
      <c r="AT386" s="229" t="s">
        <v>186</v>
      </c>
      <c r="AU386" s="229" t="s">
        <v>85</v>
      </c>
      <c r="AV386" s="218" t="s">
        <v>85</v>
      </c>
      <c r="AW386" s="218" t="s">
        <v>36</v>
      </c>
      <c r="AX386" s="218" t="s">
        <v>83</v>
      </c>
      <c r="AY386" s="229" t="s">
        <v>175</v>
      </c>
    </row>
    <row r="387" s="181" customFormat="true" ht="22.8" hidden="false" customHeight="true" outlineLevel="0" collapsed="false">
      <c r="B387" s="182"/>
      <c r="C387" s="183"/>
      <c r="D387" s="184" t="s">
        <v>74</v>
      </c>
      <c r="E387" s="196" t="s">
        <v>460</v>
      </c>
      <c r="F387" s="196" t="s">
        <v>461</v>
      </c>
      <c r="G387" s="183"/>
      <c r="H387" s="183"/>
      <c r="I387" s="186"/>
      <c r="J387" s="197" t="n">
        <f aca="false">BK387</f>
        <v>0</v>
      </c>
      <c r="K387" s="183"/>
      <c r="L387" s="188"/>
      <c r="M387" s="189"/>
      <c r="N387" s="190"/>
      <c r="O387" s="190"/>
      <c r="P387" s="191" t="n">
        <f aca="false">SUM(P388:P403)</f>
        <v>0</v>
      </c>
      <c r="Q387" s="190"/>
      <c r="R387" s="191" t="n">
        <f aca="false">SUM(R388:R403)</f>
        <v>0</v>
      </c>
      <c r="S387" s="190"/>
      <c r="T387" s="192" t="n">
        <f aca="false">SUM(T388:T403)</f>
        <v>0</v>
      </c>
      <c r="AR387" s="193" t="s">
        <v>83</v>
      </c>
      <c r="AT387" s="194" t="s">
        <v>74</v>
      </c>
      <c r="AU387" s="194" t="s">
        <v>83</v>
      </c>
      <c r="AY387" s="193" t="s">
        <v>175</v>
      </c>
      <c r="BK387" s="195" t="n">
        <f aca="false">SUM(BK388:BK403)</f>
        <v>0</v>
      </c>
    </row>
    <row r="388" s="31" customFormat="true" ht="21.75" hidden="false" customHeight="true" outlineLevel="0" collapsed="false">
      <c r="A388" s="24"/>
      <c r="B388" s="25"/>
      <c r="C388" s="198" t="s">
        <v>696</v>
      </c>
      <c r="D388" s="198" t="s">
        <v>177</v>
      </c>
      <c r="E388" s="199" t="s">
        <v>463</v>
      </c>
      <c r="F388" s="200" t="s">
        <v>464</v>
      </c>
      <c r="G388" s="201" t="s">
        <v>384</v>
      </c>
      <c r="H388" s="202" t="n">
        <v>1.95</v>
      </c>
      <c r="I388" s="203"/>
      <c r="J388" s="204" t="n">
        <f aca="false">ROUND(I388*H388,2)</f>
        <v>0</v>
      </c>
      <c r="K388" s="200" t="s">
        <v>180</v>
      </c>
      <c r="L388" s="30"/>
      <c r="M388" s="205"/>
      <c r="N388" s="206" t="s">
        <v>46</v>
      </c>
      <c r="O388" s="67"/>
      <c r="P388" s="207" t="n">
        <f aca="false">O388*H388</f>
        <v>0</v>
      </c>
      <c r="Q388" s="207" t="n">
        <v>0</v>
      </c>
      <c r="R388" s="207" t="n">
        <f aca="false">Q388*H388</f>
        <v>0</v>
      </c>
      <c r="S388" s="207" t="n">
        <v>0</v>
      </c>
      <c r="T388" s="208" t="n">
        <f aca="false">S388*H388</f>
        <v>0</v>
      </c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R388" s="209" t="s">
        <v>149</v>
      </c>
      <c r="AT388" s="209" t="s">
        <v>177</v>
      </c>
      <c r="AU388" s="209" t="s">
        <v>85</v>
      </c>
      <c r="AY388" s="3" t="s">
        <v>175</v>
      </c>
      <c r="BE388" s="210" t="n">
        <f aca="false">IF(N388="základní",J388,0)</f>
        <v>0</v>
      </c>
      <c r="BF388" s="210" t="n">
        <f aca="false">IF(N388="snížená",J388,0)</f>
        <v>0</v>
      </c>
      <c r="BG388" s="210" t="n">
        <f aca="false">IF(N388="zákl. přenesená",J388,0)</f>
        <v>0</v>
      </c>
      <c r="BH388" s="210" t="n">
        <f aca="false">IF(N388="sníž. přenesená",J388,0)</f>
        <v>0</v>
      </c>
      <c r="BI388" s="210" t="n">
        <f aca="false">IF(N388="nulová",J388,0)</f>
        <v>0</v>
      </c>
      <c r="BJ388" s="3" t="s">
        <v>83</v>
      </c>
      <c r="BK388" s="210" t="n">
        <f aca="false">ROUND(I388*H388,2)</f>
        <v>0</v>
      </c>
      <c r="BL388" s="3" t="s">
        <v>149</v>
      </c>
      <c r="BM388" s="209" t="s">
        <v>697</v>
      </c>
    </row>
    <row r="389" s="31" customFormat="true" ht="12.8" hidden="false" customHeight="false" outlineLevel="0" collapsed="false">
      <c r="A389" s="24"/>
      <c r="B389" s="25"/>
      <c r="C389" s="26"/>
      <c r="D389" s="211" t="s">
        <v>182</v>
      </c>
      <c r="E389" s="26"/>
      <c r="F389" s="212" t="s">
        <v>466</v>
      </c>
      <c r="G389" s="26"/>
      <c r="H389" s="26"/>
      <c r="I389" s="213"/>
      <c r="J389" s="26"/>
      <c r="K389" s="26"/>
      <c r="L389" s="30"/>
      <c r="M389" s="214"/>
      <c r="N389" s="215"/>
      <c r="O389" s="67"/>
      <c r="P389" s="67"/>
      <c r="Q389" s="67"/>
      <c r="R389" s="67"/>
      <c r="S389" s="67"/>
      <c r="T389" s="68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T389" s="3" t="s">
        <v>182</v>
      </c>
      <c r="AU389" s="3" t="s">
        <v>85</v>
      </c>
    </row>
    <row r="390" s="31" customFormat="true" ht="12.8" hidden="false" customHeight="false" outlineLevel="0" collapsed="false">
      <c r="A390" s="24"/>
      <c r="B390" s="25"/>
      <c r="C390" s="26"/>
      <c r="D390" s="216" t="s">
        <v>184</v>
      </c>
      <c r="E390" s="26"/>
      <c r="F390" s="217" t="s">
        <v>467</v>
      </c>
      <c r="G390" s="26"/>
      <c r="H390" s="26"/>
      <c r="I390" s="213"/>
      <c r="J390" s="26"/>
      <c r="K390" s="26"/>
      <c r="L390" s="30"/>
      <c r="M390" s="214"/>
      <c r="N390" s="215"/>
      <c r="O390" s="67"/>
      <c r="P390" s="67"/>
      <c r="Q390" s="67"/>
      <c r="R390" s="67"/>
      <c r="S390" s="67"/>
      <c r="T390" s="68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T390" s="3" t="s">
        <v>184</v>
      </c>
      <c r="AU390" s="3" t="s">
        <v>85</v>
      </c>
    </row>
    <row r="391" s="218" customFormat="true" ht="12.8" hidden="false" customHeight="false" outlineLevel="0" collapsed="false">
      <c r="B391" s="219"/>
      <c r="C391" s="220"/>
      <c r="D391" s="211" t="s">
        <v>186</v>
      </c>
      <c r="E391" s="221"/>
      <c r="F391" s="222" t="s">
        <v>468</v>
      </c>
      <c r="G391" s="220"/>
      <c r="H391" s="223" t="n">
        <v>1.95</v>
      </c>
      <c r="I391" s="224"/>
      <c r="J391" s="220"/>
      <c r="K391" s="220"/>
      <c r="L391" s="225"/>
      <c r="M391" s="226"/>
      <c r="N391" s="227"/>
      <c r="O391" s="227"/>
      <c r="P391" s="227"/>
      <c r="Q391" s="227"/>
      <c r="R391" s="227"/>
      <c r="S391" s="227"/>
      <c r="T391" s="228"/>
      <c r="AT391" s="229" t="s">
        <v>186</v>
      </c>
      <c r="AU391" s="229" t="s">
        <v>85</v>
      </c>
      <c r="AV391" s="218" t="s">
        <v>85</v>
      </c>
      <c r="AW391" s="218" t="s">
        <v>36</v>
      </c>
      <c r="AX391" s="218" t="s">
        <v>83</v>
      </c>
      <c r="AY391" s="229" t="s">
        <v>175</v>
      </c>
    </row>
    <row r="392" s="31" customFormat="true" ht="16.5" hidden="false" customHeight="true" outlineLevel="0" collapsed="false">
      <c r="A392" s="24"/>
      <c r="B392" s="25"/>
      <c r="C392" s="198" t="s">
        <v>698</v>
      </c>
      <c r="D392" s="198" t="s">
        <v>177</v>
      </c>
      <c r="E392" s="199" t="s">
        <v>470</v>
      </c>
      <c r="F392" s="200" t="s">
        <v>471</v>
      </c>
      <c r="G392" s="201" t="s">
        <v>384</v>
      </c>
      <c r="H392" s="202" t="n">
        <v>568.3</v>
      </c>
      <c r="I392" s="203"/>
      <c r="J392" s="204" t="n">
        <f aca="false">ROUND(I392*H392,2)</f>
        <v>0</v>
      </c>
      <c r="K392" s="200" t="s">
        <v>180</v>
      </c>
      <c r="L392" s="30"/>
      <c r="M392" s="205"/>
      <c r="N392" s="206" t="s">
        <v>46</v>
      </c>
      <c r="O392" s="67"/>
      <c r="P392" s="207" t="n">
        <f aca="false">O392*H392</f>
        <v>0</v>
      </c>
      <c r="Q392" s="207" t="n">
        <v>0</v>
      </c>
      <c r="R392" s="207" t="n">
        <f aca="false">Q392*H392</f>
        <v>0</v>
      </c>
      <c r="S392" s="207" t="n">
        <v>0</v>
      </c>
      <c r="T392" s="208" t="n">
        <f aca="false">S392*H392</f>
        <v>0</v>
      </c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R392" s="209" t="s">
        <v>149</v>
      </c>
      <c r="AT392" s="209" t="s">
        <v>177</v>
      </c>
      <c r="AU392" s="209" t="s">
        <v>85</v>
      </c>
      <c r="AY392" s="3" t="s">
        <v>175</v>
      </c>
      <c r="BE392" s="210" t="n">
        <f aca="false">IF(N392="základní",J392,0)</f>
        <v>0</v>
      </c>
      <c r="BF392" s="210" t="n">
        <f aca="false">IF(N392="snížená",J392,0)</f>
        <v>0</v>
      </c>
      <c r="BG392" s="210" t="n">
        <f aca="false">IF(N392="zákl. přenesená",J392,0)</f>
        <v>0</v>
      </c>
      <c r="BH392" s="210" t="n">
        <f aca="false">IF(N392="sníž. přenesená",J392,0)</f>
        <v>0</v>
      </c>
      <c r="BI392" s="210" t="n">
        <f aca="false">IF(N392="nulová",J392,0)</f>
        <v>0</v>
      </c>
      <c r="BJ392" s="3" t="s">
        <v>83</v>
      </c>
      <c r="BK392" s="210" t="n">
        <f aca="false">ROUND(I392*H392,2)</f>
        <v>0</v>
      </c>
      <c r="BL392" s="3" t="s">
        <v>149</v>
      </c>
      <c r="BM392" s="209" t="s">
        <v>472</v>
      </c>
    </row>
    <row r="393" s="31" customFormat="true" ht="12.8" hidden="false" customHeight="false" outlineLevel="0" collapsed="false">
      <c r="A393" s="24"/>
      <c r="B393" s="25"/>
      <c r="C393" s="26"/>
      <c r="D393" s="211" t="s">
        <v>182</v>
      </c>
      <c r="E393" s="26"/>
      <c r="F393" s="212" t="s">
        <v>473</v>
      </c>
      <c r="G393" s="26"/>
      <c r="H393" s="26"/>
      <c r="I393" s="213"/>
      <c r="J393" s="26"/>
      <c r="K393" s="26"/>
      <c r="L393" s="30"/>
      <c r="M393" s="214"/>
      <c r="N393" s="215"/>
      <c r="O393" s="67"/>
      <c r="P393" s="67"/>
      <c r="Q393" s="67"/>
      <c r="R393" s="67"/>
      <c r="S393" s="67"/>
      <c r="T393" s="68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T393" s="3" t="s">
        <v>182</v>
      </c>
      <c r="AU393" s="3" t="s">
        <v>85</v>
      </c>
    </row>
    <row r="394" s="31" customFormat="true" ht="12.8" hidden="false" customHeight="false" outlineLevel="0" collapsed="false">
      <c r="A394" s="24"/>
      <c r="B394" s="25"/>
      <c r="C394" s="26"/>
      <c r="D394" s="216" t="s">
        <v>184</v>
      </c>
      <c r="E394" s="26"/>
      <c r="F394" s="217" t="s">
        <v>474</v>
      </c>
      <c r="G394" s="26"/>
      <c r="H394" s="26"/>
      <c r="I394" s="213"/>
      <c r="J394" s="26"/>
      <c r="K394" s="26"/>
      <c r="L394" s="30"/>
      <c r="M394" s="214"/>
      <c r="N394" s="215"/>
      <c r="O394" s="67"/>
      <c r="P394" s="67"/>
      <c r="Q394" s="67"/>
      <c r="R394" s="67"/>
      <c r="S394" s="67"/>
      <c r="T394" s="68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T394" s="3" t="s">
        <v>184</v>
      </c>
      <c r="AU394" s="3" t="s">
        <v>85</v>
      </c>
    </row>
    <row r="395" s="218" customFormat="true" ht="12.8" hidden="false" customHeight="false" outlineLevel="0" collapsed="false">
      <c r="B395" s="219"/>
      <c r="C395" s="220"/>
      <c r="D395" s="211" t="s">
        <v>186</v>
      </c>
      <c r="E395" s="221"/>
      <c r="F395" s="222" t="s">
        <v>475</v>
      </c>
      <c r="G395" s="220"/>
      <c r="H395" s="223" t="n">
        <v>568.3</v>
      </c>
      <c r="I395" s="224"/>
      <c r="J395" s="220"/>
      <c r="K395" s="220"/>
      <c r="L395" s="225"/>
      <c r="M395" s="226"/>
      <c r="N395" s="227"/>
      <c r="O395" s="227"/>
      <c r="P395" s="227"/>
      <c r="Q395" s="227"/>
      <c r="R395" s="227"/>
      <c r="S395" s="227"/>
      <c r="T395" s="228"/>
      <c r="AT395" s="229" t="s">
        <v>186</v>
      </c>
      <c r="AU395" s="229" t="s">
        <v>85</v>
      </c>
      <c r="AV395" s="218" t="s">
        <v>85</v>
      </c>
      <c r="AW395" s="218" t="s">
        <v>36</v>
      </c>
      <c r="AX395" s="218" t="s">
        <v>83</v>
      </c>
      <c r="AY395" s="229" t="s">
        <v>175</v>
      </c>
    </row>
    <row r="396" s="31" customFormat="true" ht="16.5" hidden="false" customHeight="true" outlineLevel="0" collapsed="false">
      <c r="A396" s="24"/>
      <c r="B396" s="25"/>
      <c r="C396" s="198" t="s">
        <v>699</v>
      </c>
      <c r="D396" s="198" t="s">
        <v>177</v>
      </c>
      <c r="E396" s="199" t="s">
        <v>477</v>
      </c>
      <c r="F396" s="200" t="s">
        <v>478</v>
      </c>
      <c r="G396" s="201" t="s">
        <v>384</v>
      </c>
      <c r="H396" s="202" t="n">
        <v>568.3</v>
      </c>
      <c r="I396" s="203"/>
      <c r="J396" s="204" t="n">
        <f aca="false">ROUND(I396*H396,2)</f>
        <v>0</v>
      </c>
      <c r="K396" s="200" t="s">
        <v>180</v>
      </c>
      <c r="L396" s="30"/>
      <c r="M396" s="205"/>
      <c r="N396" s="206" t="s">
        <v>46</v>
      </c>
      <c r="O396" s="67"/>
      <c r="P396" s="207" t="n">
        <f aca="false">O396*H396</f>
        <v>0</v>
      </c>
      <c r="Q396" s="207" t="n">
        <v>0</v>
      </c>
      <c r="R396" s="207" t="n">
        <f aca="false">Q396*H396</f>
        <v>0</v>
      </c>
      <c r="S396" s="207" t="n">
        <v>0</v>
      </c>
      <c r="T396" s="208" t="n">
        <f aca="false">S396*H396</f>
        <v>0</v>
      </c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R396" s="209" t="s">
        <v>149</v>
      </c>
      <c r="AT396" s="209" t="s">
        <v>177</v>
      </c>
      <c r="AU396" s="209" t="s">
        <v>85</v>
      </c>
      <c r="AY396" s="3" t="s">
        <v>175</v>
      </c>
      <c r="BE396" s="210" t="n">
        <f aca="false">IF(N396="základní",J396,0)</f>
        <v>0</v>
      </c>
      <c r="BF396" s="210" t="n">
        <f aca="false">IF(N396="snížená",J396,0)</f>
        <v>0</v>
      </c>
      <c r="BG396" s="210" t="n">
        <f aca="false">IF(N396="zákl. přenesená",J396,0)</f>
        <v>0</v>
      </c>
      <c r="BH396" s="210" t="n">
        <f aca="false">IF(N396="sníž. přenesená",J396,0)</f>
        <v>0</v>
      </c>
      <c r="BI396" s="210" t="n">
        <f aca="false">IF(N396="nulová",J396,0)</f>
        <v>0</v>
      </c>
      <c r="BJ396" s="3" t="s">
        <v>83</v>
      </c>
      <c r="BK396" s="210" t="n">
        <f aca="false">ROUND(I396*H396,2)</f>
        <v>0</v>
      </c>
      <c r="BL396" s="3" t="s">
        <v>149</v>
      </c>
      <c r="BM396" s="209" t="s">
        <v>479</v>
      </c>
    </row>
    <row r="397" s="31" customFormat="true" ht="16.4" hidden="false" customHeight="false" outlineLevel="0" collapsed="false">
      <c r="A397" s="24"/>
      <c r="B397" s="25"/>
      <c r="C397" s="26"/>
      <c r="D397" s="211" t="s">
        <v>182</v>
      </c>
      <c r="E397" s="26"/>
      <c r="F397" s="212" t="s">
        <v>480</v>
      </c>
      <c r="G397" s="26"/>
      <c r="H397" s="26"/>
      <c r="I397" s="213"/>
      <c r="J397" s="26"/>
      <c r="K397" s="26"/>
      <c r="L397" s="30"/>
      <c r="M397" s="214"/>
      <c r="N397" s="215"/>
      <c r="O397" s="67"/>
      <c r="P397" s="67"/>
      <c r="Q397" s="67"/>
      <c r="R397" s="67"/>
      <c r="S397" s="67"/>
      <c r="T397" s="68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T397" s="3" t="s">
        <v>182</v>
      </c>
      <c r="AU397" s="3" t="s">
        <v>85</v>
      </c>
    </row>
    <row r="398" s="31" customFormat="true" ht="12.8" hidden="false" customHeight="false" outlineLevel="0" collapsed="false">
      <c r="A398" s="24"/>
      <c r="B398" s="25"/>
      <c r="C398" s="26"/>
      <c r="D398" s="216" t="s">
        <v>184</v>
      </c>
      <c r="E398" s="26"/>
      <c r="F398" s="217" t="s">
        <v>481</v>
      </c>
      <c r="G398" s="26"/>
      <c r="H398" s="26"/>
      <c r="I398" s="213"/>
      <c r="J398" s="26"/>
      <c r="K398" s="26"/>
      <c r="L398" s="30"/>
      <c r="M398" s="214"/>
      <c r="N398" s="215"/>
      <c r="O398" s="67"/>
      <c r="P398" s="67"/>
      <c r="Q398" s="67"/>
      <c r="R398" s="67"/>
      <c r="S398" s="67"/>
      <c r="T398" s="68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T398" s="3" t="s">
        <v>184</v>
      </c>
      <c r="AU398" s="3" t="s">
        <v>85</v>
      </c>
    </row>
    <row r="399" s="218" customFormat="true" ht="12.8" hidden="false" customHeight="false" outlineLevel="0" collapsed="false">
      <c r="B399" s="219"/>
      <c r="C399" s="220"/>
      <c r="D399" s="211" t="s">
        <v>186</v>
      </c>
      <c r="E399" s="221"/>
      <c r="F399" s="222" t="s">
        <v>482</v>
      </c>
      <c r="G399" s="220"/>
      <c r="H399" s="223" t="n">
        <v>568.3</v>
      </c>
      <c r="I399" s="224"/>
      <c r="J399" s="220"/>
      <c r="K399" s="220"/>
      <c r="L399" s="225"/>
      <c r="M399" s="226"/>
      <c r="N399" s="227"/>
      <c r="O399" s="227"/>
      <c r="P399" s="227"/>
      <c r="Q399" s="227"/>
      <c r="R399" s="227"/>
      <c r="S399" s="227"/>
      <c r="T399" s="228"/>
      <c r="AT399" s="229" t="s">
        <v>186</v>
      </c>
      <c r="AU399" s="229" t="s">
        <v>85</v>
      </c>
      <c r="AV399" s="218" t="s">
        <v>85</v>
      </c>
      <c r="AW399" s="218" t="s">
        <v>36</v>
      </c>
      <c r="AX399" s="218" t="s">
        <v>83</v>
      </c>
      <c r="AY399" s="229" t="s">
        <v>175</v>
      </c>
    </row>
    <row r="400" s="31" customFormat="true" ht="16.5" hidden="false" customHeight="true" outlineLevel="0" collapsed="false">
      <c r="A400" s="24"/>
      <c r="B400" s="25"/>
      <c r="C400" s="198" t="s">
        <v>700</v>
      </c>
      <c r="D400" s="198" t="s">
        <v>177</v>
      </c>
      <c r="E400" s="199" t="s">
        <v>484</v>
      </c>
      <c r="F400" s="200" t="s">
        <v>485</v>
      </c>
      <c r="G400" s="201" t="s">
        <v>384</v>
      </c>
      <c r="H400" s="202" t="n">
        <v>568.3</v>
      </c>
      <c r="I400" s="203"/>
      <c r="J400" s="204" t="n">
        <f aca="false">ROUND(I400*H400,2)</f>
        <v>0</v>
      </c>
      <c r="K400" s="200" t="s">
        <v>180</v>
      </c>
      <c r="L400" s="30"/>
      <c r="M400" s="205"/>
      <c r="N400" s="206" t="s">
        <v>46</v>
      </c>
      <c r="O400" s="67"/>
      <c r="P400" s="207" t="n">
        <f aca="false">O400*H400</f>
        <v>0</v>
      </c>
      <c r="Q400" s="207" t="n">
        <v>0</v>
      </c>
      <c r="R400" s="207" t="n">
        <f aca="false">Q400*H400</f>
        <v>0</v>
      </c>
      <c r="S400" s="207" t="n">
        <v>0</v>
      </c>
      <c r="T400" s="208" t="n">
        <f aca="false">S400*H400</f>
        <v>0</v>
      </c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R400" s="209" t="s">
        <v>149</v>
      </c>
      <c r="AT400" s="209" t="s">
        <v>177</v>
      </c>
      <c r="AU400" s="209" t="s">
        <v>85</v>
      </c>
      <c r="AY400" s="3" t="s">
        <v>175</v>
      </c>
      <c r="BE400" s="210" t="n">
        <f aca="false">IF(N400="základní",J400,0)</f>
        <v>0</v>
      </c>
      <c r="BF400" s="210" t="n">
        <f aca="false">IF(N400="snížená",J400,0)</f>
        <v>0</v>
      </c>
      <c r="BG400" s="210" t="n">
        <f aca="false">IF(N400="zákl. přenesená",J400,0)</f>
        <v>0</v>
      </c>
      <c r="BH400" s="210" t="n">
        <f aca="false">IF(N400="sníž. přenesená",J400,0)</f>
        <v>0</v>
      </c>
      <c r="BI400" s="210" t="n">
        <f aca="false">IF(N400="nulová",J400,0)</f>
        <v>0</v>
      </c>
      <c r="BJ400" s="3" t="s">
        <v>83</v>
      </c>
      <c r="BK400" s="210" t="n">
        <f aca="false">ROUND(I400*H400,2)</f>
        <v>0</v>
      </c>
      <c r="BL400" s="3" t="s">
        <v>149</v>
      </c>
      <c r="BM400" s="209" t="s">
        <v>486</v>
      </c>
    </row>
    <row r="401" s="31" customFormat="true" ht="16.4" hidden="false" customHeight="false" outlineLevel="0" collapsed="false">
      <c r="A401" s="24"/>
      <c r="B401" s="25"/>
      <c r="C401" s="26"/>
      <c r="D401" s="211" t="s">
        <v>182</v>
      </c>
      <c r="E401" s="26"/>
      <c r="F401" s="212" t="s">
        <v>487</v>
      </c>
      <c r="G401" s="26"/>
      <c r="H401" s="26"/>
      <c r="I401" s="213"/>
      <c r="J401" s="26"/>
      <c r="K401" s="26"/>
      <c r="L401" s="30"/>
      <c r="M401" s="214"/>
      <c r="N401" s="215"/>
      <c r="O401" s="67"/>
      <c r="P401" s="67"/>
      <c r="Q401" s="67"/>
      <c r="R401" s="67"/>
      <c r="S401" s="67"/>
      <c r="T401" s="68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T401" s="3" t="s">
        <v>182</v>
      </c>
      <c r="AU401" s="3" t="s">
        <v>85</v>
      </c>
    </row>
    <row r="402" s="31" customFormat="true" ht="12.8" hidden="false" customHeight="false" outlineLevel="0" collapsed="false">
      <c r="A402" s="24"/>
      <c r="B402" s="25"/>
      <c r="C402" s="26"/>
      <c r="D402" s="216" t="s">
        <v>184</v>
      </c>
      <c r="E402" s="26"/>
      <c r="F402" s="217" t="s">
        <v>488</v>
      </c>
      <c r="G402" s="26"/>
      <c r="H402" s="26"/>
      <c r="I402" s="213"/>
      <c r="J402" s="26"/>
      <c r="K402" s="26"/>
      <c r="L402" s="30"/>
      <c r="M402" s="214"/>
      <c r="N402" s="215"/>
      <c r="O402" s="67"/>
      <c r="P402" s="67"/>
      <c r="Q402" s="67"/>
      <c r="R402" s="67"/>
      <c r="S402" s="67"/>
      <c r="T402" s="68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T402" s="3" t="s">
        <v>184</v>
      </c>
      <c r="AU402" s="3" t="s">
        <v>85</v>
      </c>
    </row>
    <row r="403" s="218" customFormat="true" ht="12.8" hidden="false" customHeight="false" outlineLevel="0" collapsed="false">
      <c r="B403" s="219"/>
      <c r="C403" s="220"/>
      <c r="D403" s="211" t="s">
        <v>186</v>
      </c>
      <c r="E403" s="221"/>
      <c r="F403" s="222" t="s">
        <v>489</v>
      </c>
      <c r="G403" s="220"/>
      <c r="H403" s="223" t="n">
        <v>568.3</v>
      </c>
      <c r="I403" s="224"/>
      <c r="J403" s="220"/>
      <c r="K403" s="220"/>
      <c r="L403" s="225"/>
      <c r="M403" s="226"/>
      <c r="N403" s="227"/>
      <c r="O403" s="227"/>
      <c r="P403" s="227"/>
      <c r="Q403" s="227"/>
      <c r="R403" s="227"/>
      <c r="S403" s="227"/>
      <c r="T403" s="228"/>
      <c r="AT403" s="229" t="s">
        <v>186</v>
      </c>
      <c r="AU403" s="229" t="s">
        <v>85</v>
      </c>
      <c r="AV403" s="218" t="s">
        <v>85</v>
      </c>
      <c r="AW403" s="218" t="s">
        <v>36</v>
      </c>
      <c r="AX403" s="218" t="s">
        <v>83</v>
      </c>
      <c r="AY403" s="229" t="s">
        <v>175</v>
      </c>
    </row>
    <row r="404" s="181" customFormat="true" ht="22.8" hidden="false" customHeight="true" outlineLevel="0" collapsed="false">
      <c r="B404" s="182"/>
      <c r="C404" s="183"/>
      <c r="D404" s="184" t="s">
        <v>74</v>
      </c>
      <c r="E404" s="196" t="s">
        <v>490</v>
      </c>
      <c r="F404" s="196" t="s">
        <v>491</v>
      </c>
      <c r="G404" s="183"/>
      <c r="H404" s="183"/>
      <c r="I404" s="186"/>
      <c r="J404" s="197" t="n">
        <f aca="false">BK404</f>
        <v>0</v>
      </c>
      <c r="K404" s="183"/>
      <c r="L404" s="188"/>
      <c r="M404" s="189"/>
      <c r="N404" s="190"/>
      <c r="O404" s="190"/>
      <c r="P404" s="191" t="n">
        <f aca="false">SUM(P405:P407)</f>
        <v>0</v>
      </c>
      <c r="Q404" s="190"/>
      <c r="R404" s="191" t="n">
        <f aca="false">SUM(R405:R407)</f>
        <v>0</v>
      </c>
      <c r="S404" s="190"/>
      <c r="T404" s="192" t="n">
        <f aca="false">SUM(T405:T407)</f>
        <v>0</v>
      </c>
      <c r="AR404" s="193" t="s">
        <v>83</v>
      </c>
      <c r="AT404" s="194" t="s">
        <v>74</v>
      </c>
      <c r="AU404" s="194" t="s">
        <v>83</v>
      </c>
      <c r="AY404" s="193" t="s">
        <v>175</v>
      </c>
      <c r="BK404" s="195" t="n">
        <f aca="false">SUM(BK405:BK407)</f>
        <v>0</v>
      </c>
    </row>
    <row r="405" s="31" customFormat="true" ht="16.5" hidden="false" customHeight="true" outlineLevel="0" collapsed="false">
      <c r="A405" s="24"/>
      <c r="B405" s="25"/>
      <c r="C405" s="198" t="s">
        <v>701</v>
      </c>
      <c r="D405" s="198" t="s">
        <v>177</v>
      </c>
      <c r="E405" s="199" t="s">
        <v>493</v>
      </c>
      <c r="F405" s="200" t="s">
        <v>494</v>
      </c>
      <c r="G405" s="201" t="s">
        <v>384</v>
      </c>
      <c r="H405" s="202" t="n">
        <v>1731.906</v>
      </c>
      <c r="I405" s="203"/>
      <c r="J405" s="204" t="n">
        <f aca="false">ROUND(I405*H405,2)</f>
        <v>0</v>
      </c>
      <c r="K405" s="200" t="s">
        <v>180</v>
      </c>
      <c r="L405" s="30"/>
      <c r="M405" s="205"/>
      <c r="N405" s="206" t="s">
        <v>46</v>
      </c>
      <c r="O405" s="67"/>
      <c r="P405" s="207" t="n">
        <f aca="false">O405*H405</f>
        <v>0</v>
      </c>
      <c r="Q405" s="207" t="n">
        <v>0</v>
      </c>
      <c r="R405" s="207" t="n">
        <f aca="false">Q405*H405</f>
        <v>0</v>
      </c>
      <c r="S405" s="207" t="n">
        <v>0</v>
      </c>
      <c r="T405" s="208" t="n">
        <f aca="false">S405*H405</f>
        <v>0</v>
      </c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R405" s="209" t="s">
        <v>149</v>
      </c>
      <c r="AT405" s="209" t="s">
        <v>177</v>
      </c>
      <c r="AU405" s="209" t="s">
        <v>85</v>
      </c>
      <c r="AY405" s="3" t="s">
        <v>175</v>
      </c>
      <c r="BE405" s="210" t="n">
        <f aca="false">IF(N405="základní",J405,0)</f>
        <v>0</v>
      </c>
      <c r="BF405" s="210" t="n">
        <f aca="false">IF(N405="snížená",J405,0)</f>
        <v>0</v>
      </c>
      <c r="BG405" s="210" t="n">
        <f aca="false">IF(N405="zákl. přenesená",J405,0)</f>
        <v>0</v>
      </c>
      <c r="BH405" s="210" t="n">
        <f aca="false">IF(N405="sníž. přenesená",J405,0)</f>
        <v>0</v>
      </c>
      <c r="BI405" s="210" t="n">
        <f aca="false">IF(N405="nulová",J405,0)</f>
        <v>0</v>
      </c>
      <c r="BJ405" s="3" t="s">
        <v>83</v>
      </c>
      <c r="BK405" s="210" t="n">
        <f aca="false">ROUND(I405*H405,2)</f>
        <v>0</v>
      </c>
      <c r="BL405" s="3" t="s">
        <v>149</v>
      </c>
      <c r="BM405" s="209" t="s">
        <v>495</v>
      </c>
    </row>
    <row r="406" s="31" customFormat="true" ht="12.8" hidden="false" customHeight="false" outlineLevel="0" collapsed="false">
      <c r="A406" s="24"/>
      <c r="B406" s="25"/>
      <c r="C406" s="26"/>
      <c r="D406" s="211" t="s">
        <v>182</v>
      </c>
      <c r="E406" s="26"/>
      <c r="F406" s="212" t="s">
        <v>496</v>
      </c>
      <c r="G406" s="26"/>
      <c r="H406" s="26"/>
      <c r="I406" s="213"/>
      <c r="J406" s="26"/>
      <c r="K406" s="26"/>
      <c r="L406" s="30"/>
      <c r="M406" s="214"/>
      <c r="N406" s="215"/>
      <c r="O406" s="67"/>
      <c r="P406" s="67"/>
      <c r="Q406" s="67"/>
      <c r="R406" s="67"/>
      <c r="S406" s="67"/>
      <c r="T406" s="68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T406" s="3" t="s">
        <v>182</v>
      </c>
      <c r="AU406" s="3" t="s">
        <v>85</v>
      </c>
    </row>
    <row r="407" s="31" customFormat="true" ht="12.8" hidden="false" customHeight="false" outlineLevel="0" collapsed="false">
      <c r="A407" s="24"/>
      <c r="B407" s="25"/>
      <c r="C407" s="26"/>
      <c r="D407" s="216" t="s">
        <v>184</v>
      </c>
      <c r="E407" s="26"/>
      <c r="F407" s="217" t="s">
        <v>497</v>
      </c>
      <c r="G407" s="26"/>
      <c r="H407" s="26"/>
      <c r="I407" s="213"/>
      <c r="J407" s="26"/>
      <c r="K407" s="26"/>
      <c r="L407" s="30"/>
      <c r="M407" s="266"/>
      <c r="N407" s="267"/>
      <c r="O407" s="268"/>
      <c r="P407" s="268"/>
      <c r="Q407" s="268"/>
      <c r="R407" s="268"/>
      <c r="S407" s="268"/>
      <c r="T407" s="269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T407" s="3" t="s">
        <v>184</v>
      </c>
      <c r="AU407" s="3" t="s">
        <v>85</v>
      </c>
    </row>
    <row r="408" s="31" customFormat="true" ht="6.95" hidden="false" customHeight="true" outlineLevel="0" collapsed="false">
      <c r="A408" s="24"/>
      <c r="B408" s="45"/>
      <c r="C408" s="46"/>
      <c r="D408" s="46"/>
      <c r="E408" s="46"/>
      <c r="F408" s="46"/>
      <c r="G408" s="46"/>
      <c r="H408" s="46"/>
      <c r="I408" s="46"/>
      <c r="J408" s="46"/>
      <c r="K408" s="46"/>
      <c r="L408" s="30"/>
      <c r="M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</row>
  </sheetData>
  <sheetProtection algorithmName="SHA-512" hashValue="ZFL8sKWc3f5tRKNbGtNq7iFp5ckRNmnt61grgfmh9hxWIlFi7VORaMUuzaknQU52pT4HG4CR/kmLSThNMk4Uuw==" saltValue="SpOMdKFIZ206px8ItnkuC/d0t0VxysV1r+GbPtpHgZbLz01QTJ7ZpbgtVrCOajDzLxdkl+aV6YTtsGktlTNRPg==" spinCount="100000" sheet="true" password="cc35" objects="true" scenarios="true" formatColumns="false" formatRows="false" autoFilter="false"/>
  <autoFilter ref="C84:K407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90" r:id="rId1" display="https://podminky.urs.cz/item/CS_URS_2025_01/111251202"/>
    <hyperlink ref="F94" r:id="rId2" display="https://podminky.urs.cz/item/CS_URS_2025_01/112101101"/>
    <hyperlink ref="F98" r:id="rId3" display="https://podminky.urs.cz/item/CS_URS_2025_01/112101102"/>
    <hyperlink ref="F111" r:id="rId4" display="https://podminky.urs.cz/item/CS_URS_2025_01/112155215"/>
    <hyperlink ref="F117" r:id="rId5" display="https://podminky.urs.cz/item/CS_URS_2025_01/112155221"/>
    <hyperlink ref="F123" r:id="rId6" display="https://podminky.urs.cz/item/CS_URS_2025_01/112155225"/>
    <hyperlink ref="F127" r:id="rId7" display="https://podminky.urs.cz/item/CS_URS_2025_01/112155315"/>
    <hyperlink ref="F131" r:id="rId8" display="https://podminky.urs.cz/item/CS_URS_2025_01/112251101"/>
    <hyperlink ref="F135" r:id="rId9" display="https://podminky.urs.cz/item/CS_URS_2025_01/112251102"/>
    <hyperlink ref="F139" r:id="rId10" display="https://podminky.urs.cz/item/CS_URS_2025_01/112251103"/>
    <hyperlink ref="F143" r:id="rId11" display="https://podminky.urs.cz/item/CS_URS_2025_01/112251105"/>
    <hyperlink ref="F147" r:id="rId12" display="https://podminky.urs.cz/item/CS_URS_2025_01/114203104"/>
    <hyperlink ref="F168" r:id="rId13" display="https://podminky.urs.cz/item/CS_URS_2025_01/114253301"/>
    <hyperlink ref="F172" r:id="rId14" display="https://podminky.urs.cz/item/CS_URS_2025_01/124253101"/>
    <hyperlink ref="F187" r:id="rId15" display="https://podminky.urs.cz/item/CS_URS_2025_01/127751111"/>
    <hyperlink ref="F191" r:id="rId16" display="https://podminky.urs.cz/item/CS_URS_2025_01/162201411"/>
    <hyperlink ref="F197" r:id="rId17" display="https://podminky.urs.cz/item/CS_URS_2025_01/162201412"/>
    <hyperlink ref="F203" r:id="rId18" display="https://podminky.urs.cz/item/CS_URS_2025_01/162201413"/>
    <hyperlink ref="F207" r:id="rId19" display="https://podminky.urs.cz/item/CS_URS_2025_01/162201421"/>
    <hyperlink ref="F211" r:id="rId20" display="https://podminky.urs.cz/item/CS_URS_2025_01/162201422"/>
    <hyperlink ref="F215" r:id="rId21" display="https://podminky.urs.cz/item/CS_URS_2025_01/162201423"/>
    <hyperlink ref="F219" r:id="rId22" display="https://podminky.urs.cz/item/CS_URS_2025_01/162201520"/>
    <hyperlink ref="F223" r:id="rId23" display="https://podminky.urs.cz/item/CS_URS_2025_01/162301951"/>
    <hyperlink ref="F229" r:id="rId24" display="https://podminky.urs.cz/item/CS_URS_2025_01/162301952"/>
    <hyperlink ref="F235" r:id="rId25" display="https://podminky.urs.cz/item/CS_URS_2025_01/162301953"/>
    <hyperlink ref="F239" r:id="rId26" display="https://podminky.urs.cz/item/CS_URS_2025_01/162301971"/>
    <hyperlink ref="F243" r:id="rId27" display="https://podminky.urs.cz/item/CS_URS_2025_01/162301972"/>
    <hyperlink ref="F247" r:id="rId28" display="https://podminky.urs.cz/item/CS_URS_2025_01/162301973"/>
    <hyperlink ref="F251" r:id="rId29" display="https://podminky.urs.cz/item/CS_URS_2025_01/162301975"/>
    <hyperlink ref="F255" r:id="rId30" display="https://podminky.urs.cz/item/CS_URS_2025_01/162451106"/>
    <hyperlink ref="F261" r:id="rId31" display="https://podminky.urs.cz/item/CS_URS_2025_01/162351143"/>
    <hyperlink ref="F265" r:id="rId32" display="https://podminky.urs.cz/item/CS_URS_2025_01/167151111"/>
    <hyperlink ref="F269" r:id="rId33" display="https://podminky.urs.cz/item/CS_URS_2025_01/171151131"/>
    <hyperlink ref="F283" r:id="rId34" display="https://podminky.urs.cz/item/CS_URS_2025_01/171251201"/>
    <hyperlink ref="F287" r:id="rId35" display="https://podminky.urs.cz/item/CS_URS_2025_01/174251201"/>
    <hyperlink ref="F291" r:id="rId36" display="https://podminky.urs.cz/item/CS_URS_2025_01/174251202"/>
    <hyperlink ref="F295" r:id="rId37" display="https://podminky.urs.cz/item/CS_URS_2025_01/174251203"/>
    <hyperlink ref="F299" r:id="rId38" display="https://podminky.urs.cz/item/CS_URS_2025_01/174251205"/>
    <hyperlink ref="F324" r:id="rId39" display="https://podminky.urs.cz/item/CS_URS_2025_01/181951111"/>
    <hyperlink ref="F329" r:id="rId40" display="https://podminky.urs.cz/item/CS_URS_2025_01/182151111"/>
    <hyperlink ref="F344" r:id="rId41" display="https://podminky.urs.cz/item/CS_URS_2025_01/462512270"/>
    <hyperlink ref="F350" r:id="rId42" display="https://podminky.urs.cz/item/CS_URS_2025_01/462512370"/>
    <hyperlink ref="F375" r:id="rId43" display="https://podminky.urs.cz/item/CS_URS_2025_01/462519002"/>
    <hyperlink ref="F380" r:id="rId44" display="https://podminky.urs.cz/item/CS_URS_2025_01/462519003"/>
    <hyperlink ref="F390" r:id="rId45" display="https://podminky.urs.cz/item/CS_URS_2025_01/997013811"/>
    <hyperlink ref="F394" r:id="rId46" display="https://podminky.urs.cz/item/CS_URS_2025_01/997321511"/>
    <hyperlink ref="F398" r:id="rId47" display="https://podminky.urs.cz/item/CS_URS_2025_01/997321519"/>
    <hyperlink ref="F402" r:id="rId48" display="https://podminky.urs.cz/item/CS_URS_2025_01/997321611"/>
    <hyperlink ref="F407" r:id="rId49" display="https://podminky.urs.cz/item/CS_URS_2025_01/99833201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5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0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91</v>
      </c>
      <c r="AZ2" s="112" t="s">
        <v>136</v>
      </c>
      <c r="BA2" s="112" t="s">
        <v>137</v>
      </c>
      <c r="BB2" s="112" t="s">
        <v>138</v>
      </c>
      <c r="BC2" s="112" t="s">
        <v>139</v>
      </c>
      <c r="BD2" s="112" t="s">
        <v>85</v>
      </c>
    </row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6"/>
      <c r="AT3" s="3" t="s">
        <v>85</v>
      </c>
      <c r="AZ3" s="112" t="s">
        <v>147</v>
      </c>
      <c r="BA3" s="112" t="s">
        <v>148</v>
      </c>
      <c r="BB3" s="112" t="s">
        <v>138</v>
      </c>
      <c r="BC3" s="112" t="s">
        <v>139</v>
      </c>
      <c r="BD3" s="112" t="s">
        <v>85</v>
      </c>
    </row>
    <row r="4" customFormat="false" ht="24.95" hidden="false" customHeight="true" outlineLevel="0" collapsed="false">
      <c r="B4" s="6"/>
      <c r="D4" s="115" t="s">
        <v>117</v>
      </c>
      <c r="L4" s="6"/>
      <c r="M4" s="116" t="s">
        <v>10</v>
      </c>
      <c r="AT4" s="3" t="s">
        <v>4</v>
      </c>
      <c r="AZ4" s="112" t="s">
        <v>121</v>
      </c>
      <c r="BA4" s="112" t="s">
        <v>122</v>
      </c>
      <c r="BB4" s="112" t="s">
        <v>112</v>
      </c>
      <c r="BC4" s="112" t="s">
        <v>83</v>
      </c>
      <c r="BD4" s="112" t="s">
        <v>85</v>
      </c>
    </row>
    <row r="5" customFormat="false" ht="6.95" hidden="false" customHeight="true" outlineLevel="0" collapsed="false">
      <c r="B5" s="6"/>
      <c r="L5" s="6"/>
      <c r="AZ5" s="112" t="s">
        <v>118</v>
      </c>
      <c r="BA5" s="112" t="s">
        <v>119</v>
      </c>
      <c r="BB5" s="112" t="s">
        <v>112</v>
      </c>
      <c r="BC5" s="112" t="s">
        <v>702</v>
      </c>
      <c r="BD5" s="112" t="s">
        <v>85</v>
      </c>
    </row>
    <row r="6" customFormat="false" ht="12" hidden="false" customHeight="true" outlineLevel="0" collapsed="false">
      <c r="B6" s="6"/>
      <c r="D6" s="117" t="s">
        <v>16</v>
      </c>
      <c r="L6" s="6"/>
      <c r="AZ6" s="112" t="s">
        <v>124</v>
      </c>
      <c r="BA6" s="112" t="s">
        <v>125</v>
      </c>
      <c r="BB6" s="112" t="s">
        <v>112</v>
      </c>
      <c r="BC6" s="112" t="s">
        <v>703</v>
      </c>
      <c r="BD6" s="112" t="s">
        <v>85</v>
      </c>
    </row>
    <row r="7" customFormat="false" ht="16.5" hidden="false" customHeight="true" outlineLevel="0" collapsed="false">
      <c r="B7" s="6"/>
      <c r="E7" s="118" t="str">
        <f aca="false">'Rekapitulace stavby'!K6</f>
        <v>Oprava povodňových škod v obci Nové Heřminovy</v>
      </c>
      <c r="F7" s="118"/>
      <c r="G7" s="118"/>
      <c r="H7" s="118"/>
      <c r="L7" s="6"/>
    </row>
    <row r="8" s="31" customFormat="true" ht="12" hidden="false" customHeight="true" outlineLevel="0" collapsed="false">
      <c r="A8" s="24"/>
      <c r="B8" s="30"/>
      <c r="C8" s="24"/>
      <c r="D8" s="117" t="s">
        <v>131</v>
      </c>
      <c r="E8" s="24"/>
      <c r="F8" s="24"/>
      <c r="G8" s="24"/>
      <c r="H8" s="24"/>
      <c r="I8" s="24"/>
      <c r="J8" s="24"/>
      <c r="K8" s="24"/>
      <c r="L8" s="11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31" customFormat="true" ht="16.5" hidden="false" customHeight="true" outlineLevel="0" collapsed="false">
      <c r="A9" s="24"/>
      <c r="B9" s="30"/>
      <c r="C9" s="24"/>
      <c r="D9" s="24"/>
      <c r="E9" s="120" t="s">
        <v>704</v>
      </c>
      <c r="F9" s="120"/>
      <c r="G9" s="120"/>
      <c r="H9" s="120"/>
      <c r="I9" s="24"/>
      <c r="J9" s="24"/>
      <c r="K9" s="24"/>
      <c r="L9" s="11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2" hidden="false" customHeight="true" outlineLevel="0" collapsed="false">
      <c r="A11" s="24"/>
      <c r="B11" s="30"/>
      <c r="C11" s="24"/>
      <c r="D11" s="117" t="s">
        <v>18</v>
      </c>
      <c r="E11" s="24"/>
      <c r="F11" s="121"/>
      <c r="G11" s="24"/>
      <c r="H11" s="24"/>
      <c r="I11" s="117" t="s">
        <v>19</v>
      </c>
      <c r="J11" s="121"/>
      <c r="K11" s="24"/>
      <c r="L11" s="11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7" t="s">
        <v>20</v>
      </c>
      <c r="E12" s="24"/>
      <c r="F12" s="121" t="s">
        <v>21</v>
      </c>
      <c r="G12" s="24"/>
      <c r="H12" s="24"/>
      <c r="I12" s="117" t="s">
        <v>22</v>
      </c>
      <c r="J12" s="122" t="str">
        <f aca="false">'Rekapitulace stavby'!AN8</f>
        <v>4. 3. 2025</v>
      </c>
      <c r="K12" s="24"/>
      <c r="L12" s="11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17" t="s">
        <v>24</v>
      </c>
      <c r="E14" s="24"/>
      <c r="F14" s="24"/>
      <c r="G14" s="24"/>
      <c r="H14" s="24"/>
      <c r="I14" s="117" t="s">
        <v>25</v>
      </c>
      <c r="J14" s="121" t="s">
        <v>26</v>
      </c>
      <c r="K14" s="24"/>
      <c r="L14" s="11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1" t="s">
        <v>27</v>
      </c>
      <c r="F15" s="24"/>
      <c r="G15" s="24"/>
      <c r="H15" s="24"/>
      <c r="I15" s="117" t="s">
        <v>28</v>
      </c>
      <c r="J15" s="121" t="s">
        <v>29</v>
      </c>
      <c r="K15" s="24"/>
      <c r="L15" s="11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17" t="s">
        <v>30</v>
      </c>
      <c r="E17" s="24"/>
      <c r="F17" s="24"/>
      <c r="G17" s="24"/>
      <c r="H17" s="24"/>
      <c r="I17" s="117" t="s">
        <v>25</v>
      </c>
      <c r="J17" s="19" t="str">
        <f aca="false">'Rekapitulace stavby'!AN13</f>
        <v>Vyplň údaj</v>
      </c>
      <c r="K17" s="24"/>
      <c r="L17" s="11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3" t="str">
        <f aca="false">'Rekapitulace stavby'!E14</f>
        <v>Vyplň údaj</v>
      </c>
      <c r="F18" s="123"/>
      <c r="G18" s="123"/>
      <c r="H18" s="123"/>
      <c r="I18" s="117" t="s">
        <v>28</v>
      </c>
      <c r="J18" s="19" t="str">
        <f aca="false">'Rekapitulace stavby'!AN14</f>
        <v>Vyplň údaj</v>
      </c>
      <c r="K18" s="24"/>
      <c r="L18" s="11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7" t="s">
        <v>32</v>
      </c>
      <c r="E20" s="24"/>
      <c r="F20" s="24"/>
      <c r="G20" s="24"/>
      <c r="H20" s="24"/>
      <c r="I20" s="117" t="s">
        <v>25</v>
      </c>
      <c r="J20" s="121" t="s">
        <v>33</v>
      </c>
      <c r="K20" s="24"/>
      <c r="L20" s="11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1" t="s">
        <v>34</v>
      </c>
      <c r="F21" s="24"/>
      <c r="G21" s="24"/>
      <c r="H21" s="24"/>
      <c r="I21" s="117" t="s">
        <v>28</v>
      </c>
      <c r="J21" s="121" t="s">
        <v>35</v>
      </c>
      <c r="K21" s="24"/>
      <c r="L21" s="11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7" t="s">
        <v>37</v>
      </c>
      <c r="E23" s="24"/>
      <c r="F23" s="24"/>
      <c r="G23" s="24"/>
      <c r="H23" s="24"/>
      <c r="I23" s="117" t="s">
        <v>25</v>
      </c>
      <c r="J23" s="121" t="str">
        <f aca="false">IF('Rekapitulace stavby'!AN19="","",'Rekapitulace stavby'!AN19)</f>
        <v/>
      </c>
      <c r="K23" s="24"/>
      <c r="L23" s="11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1" t="str">
        <f aca="false">IF('Rekapitulace stavby'!E20="","",'Rekapitulace stavby'!E20)</f>
        <v> </v>
      </c>
      <c r="F24" s="24"/>
      <c r="G24" s="24"/>
      <c r="H24" s="24"/>
      <c r="I24" s="117" t="s">
        <v>28</v>
      </c>
      <c r="J24" s="121" t="str">
        <f aca="false">IF('Rekapitulace stavby'!AN20="","",'Rekapitulace stavby'!AN20)</f>
        <v/>
      </c>
      <c r="K24" s="24"/>
      <c r="L24" s="11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7" t="s">
        <v>39</v>
      </c>
      <c r="E26" s="24"/>
      <c r="F26" s="24"/>
      <c r="G26" s="24"/>
      <c r="H26" s="24"/>
      <c r="I26" s="24"/>
      <c r="J26" s="24"/>
      <c r="K26" s="24"/>
      <c r="L26" s="11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8" customFormat="true" ht="16.5" hidden="false" customHeight="true" outlineLevel="0" collapsed="false">
      <c r="A27" s="124"/>
      <c r="B27" s="125"/>
      <c r="C27" s="124"/>
      <c r="D27" s="124"/>
      <c r="E27" s="126"/>
      <c r="F27" s="126"/>
      <c r="G27" s="126"/>
      <c r="H27" s="126"/>
      <c r="I27" s="124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11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0" t="s">
        <v>41</v>
      </c>
      <c r="E30" s="24"/>
      <c r="F30" s="24"/>
      <c r="G30" s="24"/>
      <c r="H30" s="24"/>
      <c r="I30" s="24"/>
      <c r="J30" s="131" t="n">
        <f aca="false">ROUND(J85, 2)</f>
        <v>0</v>
      </c>
      <c r="K30" s="24"/>
      <c r="L30" s="11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9"/>
      <c r="E31" s="129"/>
      <c r="F31" s="129"/>
      <c r="G31" s="129"/>
      <c r="H31" s="129"/>
      <c r="I31" s="129"/>
      <c r="J31" s="129"/>
      <c r="K31" s="129"/>
      <c r="L31" s="11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2" t="s">
        <v>43</v>
      </c>
      <c r="G32" s="24"/>
      <c r="H32" s="24"/>
      <c r="I32" s="132" t="s">
        <v>42</v>
      </c>
      <c r="J32" s="132" t="s">
        <v>44</v>
      </c>
      <c r="K32" s="24"/>
      <c r="L32" s="11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3" t="s">
        <v>45</v>
      </c>
      <c r="E33" s="117" t="s">
        <v>46</v>
      </c>
      <c r="F33" s="134" t="n">
        <f aca="false">ROUND((SUM(BE85:BE203)),  2)</f>
        <v>0</v>
      </c>
      <c r="G33" s="24"/>
      <c r="H33" s="24"/>
      <c r="I33" s="135" t="n">
        <v>0.21</v>
      </c>
      <c r="J33" s="134" t="n">
        <f aca="false">ROUND(((SUM(BE85:BE203))*I33),  2)</f>
        <v>0</v>
      </c>
      <c r="K33" s="24"/>
      <c r="L33" s="11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7" t="s">
        <v>47</v>
      </c>
      <c r="F34" s="134" t="n">
        <f aca="false">ROUND((SUM(BF85:BF203)),  2)</f>
        <v>0</v>
      </c>
      <c r="G34" s="24"/>
      <c r="H34" s="24"/>
      <c r="I34" s="135" t="n">
        <v>0.12</v>
      </c>
      <c r="J34" s="134" t="n">
        <f aca="false">ROUND(((SUM(BF85:BF203))*I34),  2)</f>
        <v>0</v>
      </c>
      <c r="K34" s="24"/>
      <c r="L34" s="1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7" t="s">
        <v>48</v>
      </c>
      <c r="F35" s="134" t="n">
        <f aca="false">ROUND((SUM(BG85:BG203)),  2)</f>
        <v>0</v>
      </c>
      <c r="G35" s="24"/>
      <c r="H35" s="24"/>
      <c r="I35" s="135" t="n">
        <v>0.21</v>
      </c>
      <c r="J35" s="134" t="n">
        <f aca="false">0</f>
        <v>0</v>
      </c>
      <c r="K35" s="24"/>
      <c r="L35" s="1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7" t="s">
        <v>49</v>
      </c>
      <c r="F36" s="134" t="n">
        <f aca="false">ROUND((SUM(BH85:BH203)),  2)</f>
        <v>0</v>
      </c>
      <c r="G36" s="24"/>
      <c r="H36" s="24"/>
      <c r="I36" s="135" t="n">
        <v>0.12</v>
      </c>
      <c r="J36" s="134" t="n">
        <f aca="false">0</f>
        <v>0</v>
      </c>
      <c r="K36" s="24"/>
      <c r="L36" s="11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7" t="s">
        <v>50</v>
      </c>
      <c r="F37" s="134" t="n">
        <f aca="false">ROUND((SUM(BI85:BI203)),  2)</f>
        <v>0</v>
      </c>
      <c r="G37" s="24"/>
      <c r="H37" s="24"/>
      <c r="I37" s="135" t="n">
        <v>0</v>
      </c>
      <c r="J37" s="134" t="n">
        <f aca="false">0</f>
        <v>0</v>
      </c>
      <c r="K37" s="24"/>
      <c r="L37" s="11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6"/>
      <c r="D39" s="137" t="s">
        <v>51</v>
      </c>
      <c r="E39" s="138"/>
      <c r="F39" s="138"/>
      <c r="G39" s="139" t="s">
        <v>52</v>
      </c>
      <c r="H39" s="140" t="s">
        <v>53</v>
      </c>
      <c r="I39" s="138"/>
      <c r="J39" s="141" t="n">
        <f aca="false">SUM(J30:J37)</f>
        <v>0</v>
      </c>
      <c r="K39" s="142"/>
      <c r="L39" s="11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1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19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150</v>
      </c>
      <c r="D45" s="26"/>
      <c r="E45" s="26"/>
      <c r="F45" s="26"/>
      <c r="G45" s="26"/>
      <c r="H45" s="26"/>
      <c r="I45" s="26"/>
      <c r="J45" s="26"/>
      <c r="K45" s="26"/>
      <c r="L45" s="119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9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9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7" t="str">
        <f aca="false">E7</f>
        <v>Oprava povodňových škod v obci Nové Heřminovy</v>
      </c>
      <c r="F48" s="147"/>
      <c r="G48" s="147"/>
      <c r="H48" s="147"/>
      <c r="I48" s="26"/>
      <c r="J48" s="26"/>
      <c r="K48" s="26"/>
      <c r="L48" s="119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131</v>
      </c>
      <c r="D49" s="26"/>
      <c r="E49" s="26"/>
      <c r="F49" s="26"/>
      <c r="G49" s="26"/>
      <c r="H49" s="26"/>
      <c r="I49" s="26"/>
      <c r="J49" s="26"/>
      <c r="K49" s="26"/>
      <c r="L49" s="11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U3 - Úsek č. 3, levý břeh, km 0,416 – 0,474</v>
      </c>
      <c r="F50" s="57"/>
      <c r="G50" s="57"/>
      <c r="H50" s="57"/>
      <c r="I50" s="26"/>
      <c r="J50" s="26"/>
      <c r="K50" s="26"/>
      <c r="L50" s="11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Nové Heřminovy</v>
      </c>
      <c r="G52" s="26"/>
      <c r="H52" s="26"/>
      <c r="I52" s="17" t="s">
        <v>22</v>
      </c>
      <c r="J52" s="148" t="str">
        <f aca="false">IF(J12="","",J12)</f>
        <v>4. 3. 2025</v>
      </c>
      <c r="K52" s="26"/>
      <c r="L52" s="119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9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Povodí Odry, státní podnik </v>
      </c>
      <c r="G54" s="26"/>
      <c r="H54" s="26"/>
      <c r="I54" s="17" t="s">
        <v>32</v>
      </c>
      <c r="J54" s="149" t="str">
        <f aca="false">E21</f>
        <v>Golik VH, s. r. o.</v>
      </c>
      <c r="K54" s="26"/>
      <c r="L54" s="119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30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37</v>
      </c>
      <c r="J55" s="149" t="str">
        <f aca="false">E24</f>
        <v> </v>
      </c>
      <c r="K55" s="26"/>
      <c r="L55" s="119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9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50" t="s">
        <v>151</v>
      </c>
      <c r="D57" s="151"/>
      <c r="E57" s="151"/>
      <c r="F57" s="151"/>
      <c r="G57" s="151"/>
      <c r="H57" s="151"/>
      <c r="I57" s="151"/>
      <c r="J57" s="152" t="s">
        <v>152</v>
      </c>
      <c r="K57" s="151"/>
      <c r="L57" s="119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9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53" t="s">
        <v>73</v>
      </c>
      <c r="D59" s="26"/>
      <c r="E59" s="26"/>
      <c r="F59" s="26"/>
      <c r="G59" s="26"/>
      <c r="H59" s="26"/>
      <c r="I59" s="26"/>
      <c r="J59" s="154" t="n">
        <f aca="false">J85</f>
        <v>0</v>
      </c>
      <c r="K59" s="26"/>
      <c r="L59" s="11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153</v>
      </c>
    </row>
    <row r="60" s="155" customFormat="true" ht="24.95" hidden="false" customHeight="true" outlineLevel="0" collapsed="false">
      <c r="B60" s="156"/>
      <c r="C60" s="157"/>
      <c r="D60" s="158" t="s">
        <v>154</v>
      </c>
      <c r="E60" s="159"/>
      <c r="F60" s="159"/>
      <c r="G60" s="159"/>
      <c r="H60" s="159"/>
      <c r="I60" s="159"/>
      <c r="J60" s="160" t="n">
        <f aca="false">J86</f>
        <v>0</v>
      </c>
      <c r="K60" s="157"/>
      <c r="L60" s="161"/>
    </row>
    <row r="61" s="162" customFormat="true" ht="19.9" hidden="false" customHeight="true" outlineLevel="0" collapsed="false">
      <c r="B61" s="163"/>
      <c r="C61" s="164"/>
      <c r="D61" s="165" t="s">
        <v>155</v>
      </c>
      <c r="E61" s="166"/>
      <c r="F61" s="166"/>
      <c r="G61" s="166"/>
      <c r="H61" s="166"/>
      <c r="I61" s="166"/>
      <c r="J61" s="167" t="n">
        <f aca="false">J87</f>
        <v>0</v>
      </c>
      <c r="K61" s="164"/>
      <c r="L61" s="168"/>
    </row>
    <row r="62" s="162" customFormat="true" ht="19.9" hidden="false" customHeight="true" outlineLevel="0" collapsed="false">
      <c r="B62" s="163"/>
      <c r="C62" s="164"/>
      <c r="D62" s="165" t="s">
        <v>156</v>
      </c>
      <c r="E62" s="166"/>
      <c r="F62" s="166"/>
      <c r="G62" s="166"/>
      <c r="H62" s="166"/>
      <c r="I62" s="166"/>
      <c r="J62" s="167" t="n">
        <f aca="false">J175</f>
        <v>0</v>
      </c>
      <c r="K62" s="164"/>
      <c r="L62" s="168"/>
    </row>
    <row r="63" s="162" customFormat="true" ht="19.9" hidden="false" customHeight="true" outlineLevel="0" collapsed="false">
      <c r="B63" s="163"/>
      <c r="C63" s="164"/>
      <c r="D63" s="165" t="s">
        <v>157</v>
      </c>
      <c r="E63" s="166"/>
      <c r="F63" s="166"/>
      <c r="G63" s="166"/>
      <c r="H63" s="166"/>
      <c r="I63" s="166"/>
      <c r="J63" s="167" t="n">
        <f aca="false">J191</f>
        <v>0</v>
      </c>
      <c r="K63" s="164"/>
      <c r="L63" s="168"/>
    </row>
    <row r="64" s="162" customFormat="true" ht="19.9" hidden="false" customHeight="true" outlineLevel="0" collapsed="false">
      <c r="B64" s="163"/>
      <c r="C64" s="164"/>
      <c r="D64" s="165" t="s">
        <v>158</v>
      </c>
      <c r="E64" s="166"/>
      <c r="F64" s="166"/>
      <c r="G64" s="166"/>
      <c r="H64" s="166"/>
      <c r="I64" s="166"/>
      <c r="J64" s="167" t="n">
        <f aca="false">J195</f>
        <v>0</v>
      </c>
      <c r="K64" s="164"/>
      <c r="L64" s="168"/>
    </row>
    <row r="65" s="162" customFormat="true" ht="19.9" hidden="false" customHeight="true" outlineLevel="0" collapsed="false">
      <c r="B65" s="163"/>
      <c r="C65" s="164"/>
      <c r="D65" s="165" t="s">
        <v>159</v>
      </c>
      <c r="E65" s="166"/>
      <c r="F65" s="166"/>
      <c r="G65" s="166"/>
      <c r="H65" s="166"/>
      <c r="I65" s="166"/>
      <c r="J65" s="167" t="n">
        <f aca="false">J200</f>
        <v>0</v>
      </c>
      <c r="K65" s="164"/>
      <c r="L65" s="168"/>
    </row>
    <row r="66" s="31" customFormat="true" ht="21.85" hidden="false" customHeight="true" outlineLevel="0" collapsed="false">
      <c r="A66" s="24"/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119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="31" customFormat="true" ht="6.95" hidden="false" customHeight="true" outlineLevel="0" collapsed="false">
      <c r="A67" s="24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119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71" s="31" customFormat="true" ht="6.95" hidden="false" customHeight="true" outlineLevel="0" collapsed="false">
      <c r="A71" s="24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119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="31" customFormat="true" ht="24.95" hidden="false" customHeight="true" outlineLevel="0" collapsed="false">
      <c r="A72" s="24"/>
      <c r="B72" s="25"/>
      <c r="C72" s="9" t="s">
        <v>160</v>
      </c>
      <c r="D72" s="26"/>
      <c r="E72" s="26"/>
      <c r="F72" s="26"/>
      <c r="G72" s="26"/>
      <c r="H72" s="26"/>
      <c r="I72" s="26"/>
      <c r="J72" s="26"/>
      <c r="K72" s="26"/>
      <c r="L72" s="119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="31" customFormat="true" ht="6.95" hidden="false" customHeight="true" outlineLevel="0" collapsed="false">
      <c r="A73" s="24"/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119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="31" customFormat="true" ht="12" hidden="false" customHeight="true" outlineLevel="0" collapsed="false">
      <c r="A74" s="24"/>
      <c r="B74" s="25"/>
      <c r="C74" s="17" t="s">
        <v>16</v>
      </c>
      <c r="D74" s="26"/>
      <c r="E74" s="26"/>
      <c r="F74" s="26"/>
      <c r="G74" s="26"/>
      <c r="H74" s="26"/>
      <c r="I74" s="26"/>
      <c r="J74" s="26"/>
      <c r="K74" s="26"/>
      <c r="L74" s="119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="31" customFormat="true" ht="16.5" hidden="false" customHeight="true" outlineLevel="0" collapsed="false">
      <c r="A75" s="24"/>
      <c r="B75" s="25"/>
      <c r="C75" s="26"/>
      <c r="D75" s="26"/>
      <c r="E75" s="147" t="str">
        <f aca="false">E7</f>
        <v>Oprava povodňových škod v obci Nové Heřminovy</v>
      </c>
      <c r="F75" s="147"/>
      <c r="G75" s="147"/>
      <c r="H75" s="147"/>
      <c r="I75" s="26"/>
      <c r="J75" s="26"/>
      <c r="K75" s="26"/>
      <c r="L75" s="119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12" hidden="false" customHeight="true" outlineLevel="0" collapsed="false">
      <c r="A76" s="24"/>
      <c r="B76" s="25"/>
      <c r="C76" s="17" t="s">
        <v>131</v>
      </c>
      <c r="D76" s="26"/>
      <c r="E76" s="26"/>
      <c r="F76" s="26"/>
      <c r="G76" s="26"/>
      <c r="H76" s="26"/>
      <c r="I76" s="26"/>
      <c r="J76" s="26"/>
      <c r="K76" s="26"/>
      <c r="L76" s="11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6.5" hidden="false" customHeight="true" outlineLevel="0" collapsed="false">
      <c r="A77" s="24"/>
      <c r="B77" s="25"/>
      <c r="C77" s="26"/>
      <c r="D77" s="26"/>
      <c r="E77" s="57" t="str">
        <f aca="false">E9</f>
        <v>U3 - Úsek č. 3, levý břeh, km 0,416 – 0,474</v>
      </c>
      <c r="F77" s="57"/>
      <c r="G77" s="57"/>
      <c r="H77" s="57"/>
      <c r="I77" s="26"/>
      <c r="J77" s="26"/>
      <c r="K77" s="26"/>
      <c r="L77" s="11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6.95" hidden="false" customHeight="true" outlineLevel="0" collapsed="false">
      <c r="A78" s="2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119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31" customFormat="true" ht="12" hidden="false" customHeight="true" outlineLevel="0" collapsed="false">
      <c r="A79" s="24"/>
      <c r="B79" s="25"/>
      <c r="C79" s="17" t="s">
        <v>20</v>
      </c>
      <c r="D79" s="26"/>
      <c r="E79" s="26"/>
      <c r="F79" s="18" t="str">
        <f aca="false">F12</f>
        <v>Nové Heřminovy</v>
      </c>
      <c r="G79" s="26"/>
      <c r="H79" s="26"/>
      <c r="I79" s="17" t="s">
        <v>22</v>
      </c>
      <c r="J79" s="148" t="str">
        <f aca="false">IF(J12="","",J12)</f>
        <v>4. 3. 2025</v>
      </c>
      <c r="K79" s="26"/>
      <c r="L79" s="119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31" customFormat="true" ht="6.95" hidden="false" customHeight="true" outlineLevel="0" collapsed="false">
      <c r="A80" s="24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119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31" customFormat="true" ht="15.15" hidden="false" customHeight="true" outlineLevel="0" collapsed="false">
      <c r="A81" s="24"/>
      <c r="B81" s="25"/>
      <c r="C81" s="17" t="s">
        <v>24</v>
      </c>
      <c r="D81" s="26"/>
      <c r="E81" s="26"/>
      <c r="F81" s="18" t="str">
        <f aca="false">E15</f>
        <v>Povodí Odry, státní podnik </v>
      </c>
      <c r="G81" s="26"/>
      <c r="H81" s="26"/>
      <c r="I81" s="17" t="s">
        <v>32</v>
      </c>
      <c r="J81" s="149" t="str">
        <f aca="false">E21</f>
        <v>Golik VH, s. r. o.</v>
      </c>
      <c r="K81" s="26"/>
      <c r="L81" s="11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15.15" hidden="false" customHeight="true" outlineLevel="0" collapsed="false">
      <c r="A82" s="24"/>
      <c r="B82" s="25"/>
      <c r="C82" s="17" t="s">
        <v>30</v>
      </c>
      <c r="D82" s="26"/>
      <c r="E82" s="26"/>
      <c r="F82" s="18" t="str">
        <f aca="false">IF(E18="","",E18)</f>
        <v>Vyplň údaj</v>
      </c>
      <c r="G82" s="26"/>
      <c r="H82" s="26"/>
      <c r="I82" s="17" t="s">
        <v>37</v>
      </c>
      <c r="J82" s="149" t="str">
        <f aca="false">E24</f>
        <v> </v>
      </c>
      <c r="K82" s="26"/>
      <c r="L82" s="11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10.3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11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175" customFormat="true" ht="29.3" hidden="false" customHeight="true" outlineLevel="0" collapsed="false">
      <c r="A84" s="169"/>
      <c r="B84" s="170"/>
      <c r="C84" s="171" t="s">
        <v>161</v>
      </c>
      <c r="D84" s="172" t="s">
        <v>60</v>
      </c>
      <c r="E84" s="172" t="s">
        <v>56</v>
      </c>
      <c r="F84" s="172" t="s">
        <v>57</v>
      </c>
      <c r="G84" s="172" t="s">
        <v>162</v>
      </c>
      <c r="H84" s="172" t="s">
        <v>163</v>
      </c>
      <c r="I84" s="172" t="s">
        <v>164</v>
      </c>
      <c r="J84" s="172" t="s">
        <v>152</v>
      </c>
      <c r="K84" s="173" t="s">
        <v>165</v>
      </c>
      <c r="L84" s="174"/>
      <c r="M84" s="74"/>
      <c r="N84" s="75" t="s">
        <v>45</v>
      </c>
      <c r="O84" s="75" t="s">
        <v>166</v>
      </c>
      <c r="P84" s="75" t="s">
        <v>167</v>
      </c>
      <c r="Q84" s="75" t="s">
        <v>168</v>
      </c>
      <c r="R84" s="75" t="s">
        <v>169</v>
      </c>
      <c r="S84" s="75" t="s">
        <v>170</v>
      </c>
      <c r="T84" s="76" t="s">
        <v>171</v>
      </c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</row>
    <row r="85" s="31" customFormat="true" ht="22.8" hidden="false" customHeight="true" outlineLevel="0" collapsed="false">
      <c r="A85" s="24"/>
      <c r="B85" s="25"/>
      <c r="C85" s="82" t="s">
        <v>172</v>
      </c>
      <c r="D85" s="26"/>
      <c r="E85" s="26"/>
      <c r="F85" s="26"/>
      <c r="G85" s="26"/>
      <c r="H85" s="26"/>
      <c r="I85" s="26"/>
      <c r="J85" s="176" t="n">
        <f aca="false">BK85</f>
        <v>0</v>
      </c>
      <c r="K85" s="26"/>
      <c r="L85" s="30"/>
      <c r="M85" s="77"/>
      <c r="N85" s="177"/>
      <c r="O85" s="78"/>
      <c r="P85" s="178" t="n">
        <f aca="false">P86</f>
        <v>0</v>
      </c>
      <c r="Q85" s="78"/>
      <c r="R85" s="178" t="n">
        <f aca="false">R86</f>
        <v>669.80039808</v>
      </c>
      <c r="S85" s="78"/>
      <c r="T85" s="179" t="n">
        <f aca="false">T86</f>
        <v>0.55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T85" s="3" t="s">
        <v>74</v>
      </c>
      <c r="AU85" s="3" t="s">
        <v>153</v>
      </c>
      <c r="BK85" s="180" t="n">
        <f aca="false">BK86</f>
        <v>0</v>
      </c>
    </row>
    <row r="86" s="181" customFormat="true" ht="25.9" hidden="false" customHeight="true" outlineLevel="0" collapsed="false">
      <c r="B86" s="182"/>
      <c r="C86" s="183"/>
      <c r="D86" s="184" t="s">
        <v>74</v>
      </c>
      <c r="E86" s="185" t="s">
        <v>173</v>
      </c>
      <c r="F86" s="185" t="s">
        <v>174</v>
      </c>
      <c r="G86" s="183"/>
      <c r="H86" s="183"/>
      <c r="I86" s="186"/>
      <c r="J86" s="187" t="n">
        <f aca="false">BK86</f>
        <v>0</v>
      </c>
      <c r="K86" s="183"/>
      <c r="L86" s="188"/>
      <c r="M86" s="189"/>
      <c r="N86" s="190"/>
      <c r="O86" s="190"/>
      <c r="P86" s="191" t="n">
        <f aca="false">P87+P175+P191+P195+P200</f>
        <v>0</v>
      </c>
      <c r="Q86" s="190"/>
      <c r="R86" s="191" t="n">
        <f aca="false">R87+R175+R191+R195+R200</f>
        <v>669.80039808</v>
      </c>
      <c r="S86" s="190"/>
      <c r="T86" s="192" t="n">
        <f aca="false">T87+T175+T191+T195+T200</f>
        <v>0.55</v>
      </c>
      <c r="AR86" s="193" t="s">
        <v>83</v>
      </c>
      <c r="AT86" s="194" t="s">
        <v>74</v>
      </c>
      <c r="AU86" s="194" t="s">
        <v>75</v>
      </c>
      <c r="AY86" s="193" t="s">
        <v>175</v>
      </c>
      <c r="BK86" s="195" t="n">
        <f aca="false">BK87+BK175+BK191+BK195+BK200</f>
        <v>0</v>
      </c>
    </row>
    <row r="87" s="181" customFormat="true" ht="22.8" hidden="false" customHeight="true" outlineLevel="0" collapsed="false">
      <c r="B87" s="182"/>
      <c r="C87" s="183"/>
      <c r="D87" s="184" t="s">
        <v>74</v>
      </c>
      <c r="E87" s="196" t="s">
        <v>83</v>
      </c>
      <c r="F87" s="196" t="s">
        <v>176</v>
      </c>
      <c r="G87" s="183"/>
      <c r="H87" s="183"/>
      <c r="I87" s="186"/>
      <c r="J87" s="197" t="n">
        <f aca="false">BK87</f>
        <v>0</v>
      </c>
      <c r="K87" s="183"/>
      <c r="L87" s="188"/>
      <c r="M87" s="189"/>
      <c r="N87" s="190"/>
      <c r="O87" s="190"/>
      <c r="P87" s="191" t="n">
        <f aca="false">SUM(P88:P174)</f>
        <v>0</v>
      </c>
      <c r="Q87" s="190"/>
      <c r="R87" s="191" t="n">
        <f aca="false">SUM(R88:R174)</f>
        <v>0</v>
      </c>
      <c r="S87" s="190"/>
      <c r="T87" s="192" t="n">
        <f aca="false">SUM(T88:T174)</f>
        <v>0</v>
      </c>
      <c r="AR87" s="193" t="s">
        <v>83</v>
      </c>
      <c r="AT87" s="194" t="s">
        <v>74</v>
      </c>
      <c r="AU87" s="194" t="s">
        <v>83</v>
      </c>
      <c r="AY87" s="193" t="s">
        <v>175</v>
      </c>
      <c r="BK87" s="195" t="n">
        <f aca="false">SUM(BK88:BK174)</f>
        <v>0</v>
      </c>
    </row>
    <row r="88" s="31" customFormat="true" ht="16.5" hidden="false" customHeight="true" outlineLevel="0" collapsed="false">
      <c r="A88" s="24"/>
      <c r="B88" s="25"/>
      <c r="C88" s="198" t="s">
        <v>83</v>
      </c>
      <c r="D88" s="198" t="s">
        <v>177</v>
      </c>
      <c r="E88" s="199" t="s">
        <v>188</v>
      </c>
      <c r="F88" s="200" t="s">
        <v>189</v>
      </c>
      <c r="G88" s="201" t="s">
        <v>138</v>
      </c>
      <c r="H88" s="202" t="n">
        <v>9</v>
      </c>
      <c r="I88" s="203"/>
      <c r="J88" s="204" t="n">
        <f aca="false">ROUND(I88*H88,2)</f>
        <v>0</v>
      </c>
      <c r="K88" s="200" t="s">
        <v>180</v>
      </c>
      <c r="L88" s="30"/>
      <c r="M88" s="205"/>
      <c r="N88" s="206" t="s">
        <v>46</v>
      </c>
      <c r="O88" s="67"/>
      <c r="P88" s="207" t="n">
        <f aca="false">O88*H88</f>
        <v>0</v>
      </c>
      <c r="Q88" s="207" t="n">
        <v>0</v>
      </c>
      <c r="R88" s="207" t="n">
        <f aca="false">Q88*H88</f>
        <v>0</v>
      </c>
      <c r="S88" s="207" t="n">
        <v>0</v>
      </c>
      <c r="T88" s="208" t="n">
        <f aca="false">S88*H88</f>
        <v>0</v>
      </c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R88" s="209" t="s">
        <v>149</v>
      </c>
      <c r="AT88" s="209" t="s">
        <v>177</v>
      </c>
      <c r="AU88" s="209" t="s">
        <v>85</v>
      </c>
      <c r="AY88" s="3" t="s">
        <v>175</v>
      </c>
      <c r="BE88" s="210" t="n">
        <f aca="false">IF(N88="základní",J88,0)</f>
        <v>0</v>
      </c>
      <c r="BF88" s="210" t="n">
        <f aca="false">IF(N88="snížená",J88,0)</f>
        <v>0</v>
      </c>
      <c r="BG88" s="210" t="n">
        <f aca="false">IF(N88="zákl. přenesená",J88,0)</f>
        <v>0</v>
      </c>
      <c r="BH88" s="210" t="n">
        <f aca="false">IF(N88="sníž. přenesená",J88,0)</f>
        <v>0</v>
      </c>
      <c r="BI88" s="210" t="n">
        <f aca="false">IF(N88="nulová",J88,0)</f>
        <v>0</v>
      </c>
      <c r="BJ88" s="3" t="s">
        <v>83</v>
      </c>
      <c r="BK88" s="210" t="n">
        <f aca="false">ROUND(I88*H88,2)</f>
        <v>0</v>
      </c>
      <c r="BL88" s="3" t="s">
        <v>149</v>
      </c>
      <c r="BM88" s="209" t="s">
        <v>705</v>
      </c>
    </row>
    <row r="89" s="31" customFormat="true" ht="12.8" hidden="false" customHeight="false" outlineLevel="0" collapsed="false">
      <c r="A89" s="24"/>
      <c r="B89" s="25"/>
      <c r="C89" s="26"/>
      <c r="D89" s="211" t="s">
        <v>182</v>
      </c>
      <c r="E89" s="26"/>
      <c r="F89" s="212" t="s">
        <v>191</v>
      </c>
      <c r="G89" s="26"/>
      <c r="H89" s="26"/>
      <c r="I89" s="213"/>
      <c r="J89" s="26"/>
      <c r="K89" s="26"/>
      <c r="L89" s="30"/>
      <c r="M89" s="214"/>
      <c r="N89" s="215"/>
      <c r="O89" s="67"/>
      <c r="P89" s="67"/>
      <c r="Q89" s="67"/>
      <c r="R89" s="67"/>
      <c r="S89" s="67"/>
      <c r="T89" s="68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T89" s="3" t="s">
        <v>182</v>
      </c>
      <c r="AU89" s="3" t="s">
        <v>85</v>
      </c>
    </row>
    <row r="90" s="31" customFormat="true" ht="12.8" hidden="false" customHeight="false" outlineLevel="0" collapsed="false">
      <c r="A90" s="24"/>
      <c r="B90" s="25"/>
      <c r="C90" s="26"/>
      <c r="D90" s="216" t="s">
        <v>184</v>
      </c>
      <c r="E90" s="26"/>
      <c r="F90" s="217" t="s">
        <v>192</v>
      </c>
      <c r="G90" s="26"/>
      <c r="H90" s="26"/>
      <c r="I90" s="213"/>
      <c r="J90" s="26"/>
      <c r="K90" s="26"/>
      <c r="L90" s="30"/>
      <c r="M90" s="214"/>
      <c r="N90" s="215"/>
      <c r="O90" s="67"/>
      <c r="P90" s="67"/>
      <c r="Q90" s="67"/>
      <c r="R90" s="67"/>
      <c r="S90" s="67"/>
      <c r="T90" s="68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T90" s="3" t="s">
        <v>184</v>
      </c>
      <c r="AU90" s="3" t="s">
        <v>85</v>
      </c>
    </row>
    <row r="91" s="218" customFormat="true" ht="12.8" hidden="false" customHeight="false" outlineLevel="0" collapsed="false">
      <c r="B91" s="219"/>
      <c r="C91" s="220"/>
      <c r="D91" s="211" t="s">
        <v>186</v>
      </c>
      <c r="E91" s="221" t="s">
        <v>136</v>
      </c>
      <c r="F91" s="222" t="s">
        <v>139</v>
      </c>
      <c r="G91" s="220"/>
      <c r="H91" s="223" t="n">
        <v>9</v>
      </c>
      <c r="I91" s="224"/>
      <c r="J91" s="220"/>
      <c r="K91" s="220"/>
      <c r="L91" s="225"/>
      <c r="M91" s="226"/>
      <c r="N91" s="227"/>
      <c r="O91" s="227"/>
      <c r="P91" s="227"/>
      <c r="Q91" s="227"/>
      <c r="R91" s="227"/>
      <c r="S91" s="227"/>
      <c r="T91" s="228"/>
      <c r="AT91" s="229" t="s">
        <v>186</v>
      </c>
      <c r="AU91" s="229" t="s">
        <v>85</v>
      </c>
      <c r="AV91" s="218" t="s">
        <v>85</v>
      </c>
      <c r="AW91" s="218" t="s">
        <v>36</v>
      </c>
      <c r="AX91" s="218" t="s">
        <v>83</v>
      </c>
      <c r="AY91" s="229" t="s">
        <v>175</v>
      </c>
    </row>
    <row r="92" s="31" customFormat="true" ht="16.5" hidden="false" customHeight="true" outlineLevel="0" collapsed="false">
      <c r="A92" s="24"/>
      <c r="B92" s="25"/>
      <c r="C92" s="198" t="s">
        <v>85</v>
      </c>
      <c r="D92" s="198" t="s">
        <v>177</v>
      </c>
      <c r="E92" s="199" t="s">
        <v>205</v>
      </c>
      <c r="F92" s="200" t="s">
        <v>206</v>
      </c>
      <c r="G92" s="201" t="s">
        <v>138</v>
      </c>
      <c r="H92" s="202" t="n">
        <v>9</v>
      </c>
      <c r="I92" s="203"/>
      <c r="J92" s="204" t="n">
        <f aca="false">ROUND(I92*H92,2)</f>
        <v>0</v>
      </c>
      <c r="K92" s="200" t="s">
        <v>180</v>
      </c>
      <c r="L92" s="30"/>
      <c r="M92" s="205"/>
      <c r="N92" s="206" t="s">
        <v>46</v>
      </c>
      <c r="O92" s="67"/>
      <c r="P92" s="207" t="n">
        <f aca="false">O92*H92</f>
        <v>0</v>
      </c>
      <c r="Q92" s="207" t="n">
        <v>0</v>
      </c>
      <c r="R92" s="207" t="n">
        <f aca="false">Q92*H92</f>
        <v>0</v>
      </c>
      <c r="S92" s="207" t="n">
        <v>0</v>
      </c>
      <c r="T92" s="208" t="n">
        <f aca="false">S92*H92</f>
        <v>0</v>
      </c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R92" s="209" t="s">
        <v>149</v>
      </c>
      <c r="AT92" s="209" t="s">
        <v>177</v>
      </c>
      <c r="AU92" s="209" t="s">
        <v>85</v>
      </c>
      <c r="AY92" s="3" t="s">
        <v>175</v>
      </c>
      <c r="BE92" s="210" t="n">
        <f aca="false">IF(N92="základní",J92,0)</f>
        <v>0</v>
      </c>
      <c r="BF92" s="210" t="n">
        <f aca="false">IF(N92="snížená",J92,0)</f>
        <v>0</v>
      </c>
      <c r="BG92" s="210" t="n">
        <f aca="false">IF(N92="zákl. přenesená",J92,0)</f>
        <v>0</v>
      </c>
      <c r="BH92" s="210" t="n">
        <f aca="false">IF(N92="sníž. přenesená",J92,0)</f>
        <v>0</v>
      </c>
      <c r="BI92" s="210" t="n">
        <f aca="false">IF(N92="nulová",J92,0)</f>
        <v>0</v>
      </c>
      <c r="BJ92" s="3" t="s">
        <v>83</v>
      </c>
      <c r="BK92" s="210" t="n">
        <f aca="false">ROUND(I92*H92,2)</f>
        <v>0</v>
      </c>
      <c r="BL92" s="3" t="s">
        <v>149</v>
      </c>
      <c r="BM92" s="209" t="s">
        <v>706</v>
      </c>
    </row>
    <row r="93" s="31" customFormat="true" ht="12.8" hidden="false" customHeight="false" outlineLevel="0" collapsed="false">
      <c r="A93" s="24"/>
      <c r="B93" s="25"/>
      <c r="C93" s="26"/>
      <c r="D93" s="211" t="s">
        <v>182</v>
      </c>
      <c r="E93" s="26"/>
      <c r="F93" s="212" t="s">
        <v>208</v>
      </c>
      <c r="G93" s="26"/>
      <c r="H93" s="26"/>
      <c r="I93" s="213"/>
      <c r="J93" s="26"/>
      <c r="K93" s="26"/>
      <c r="L93" s="30"/>
      <c r="M93" s="214"/>
      <c r="N93" s="215"/>
      <c r="O93" s="67"/>
      <c r="P93" s="67"/>
      <c r="Q93" s="67"/>
      <c r="R93" s="67"/>
      <c r="S93" s="67"/>
      <c r="T93" s="68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T93" s="3" t="s">
        <v>182</v>
      </c>
      <c r="AU93" s="3" t="s">
        <v>85</v>
      </c>
    </row>
    <row r="94" s="31" customFormat="true" ht="12.8" hidden="false" customHeight="false" outlineLevel="0" collapsed="false">
      <c r="A94" s="24"/>
      <c r="B94" s="25"/>
      <c r="C94" s="26"/>
      <c r="D94" s="216" t="s">
        <v>184</v>
      </c>
      <c r="E94" s="26"/>
      <c r="F94" s="217" t="s">
        <v>209</v>
      </c>
      <c r="G94" s="26"/>
      <c r="H94" s="26"/>
      <c r="I94" s="213"/>
      <c r="J94" s="26"/>
      <c r="K94" s="26"/>
      <c r="L94" s="30"/>
      <c r="M94" s="214"/>
      <c r="N94" s="215"/>
      <c r="O94" s="67"/>
      <c r="P94" s="67"/>
      <c r="Q94" s="67"/>
      <c r="R94" s="67"/>
      <c r="S94" s="67"/>
      <c r="T94" s="68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T94" s="3" t="s">
        <v>184</v>
      </c>
      <c r="AU94" s="3" t="s">
        <v>85</v>
      </c>
    </row>
    <row r="95" s="218" customFormat="true" ht="12.8" hidden="false" customHeight="false" outlineLevel="0" collapsed="false">
      <c r="B95" s="219"/>
      <c r="C95" s="220"/>
      <c r="D95" s="211" t="s">
        <v>186</v>
      </c>
      <c r="E95" s="221"/>
      <c r="F95" s="222" t="s">
        <v>136</v>
      </c>
      <c r="G95" s="220"/>
      <c r="H95" s="223" t="n">
        <v>9</v>
      </c>
      <c r="I95" s="224"/>
      <c r="J95" s="220"/>
      <c r="K95" s="220"/>
      <c r="L95" s="225"/>
      <c r="M95" s="226"/>
      <c r="N95" s="227"/>
      <c r="O95" s="227"/>
      <c r="P95" s="227"/>
      <c r="Q95" s="227"/>
      <c r="R95" s="227"/>
      <c r="S95" s="227"/>
      <c r="T95" s="228"/>
      <c r="AT95" s="229" t="s">
        <v>186</v>
      </c>
      <c r="AU95" s="229" t="s">
        <v>85</v>
      </c>
      <c r="AV95" s="218" t="s">
        <v>85</v>
      </c>
      <c r="AW95" s="218" t="s">
        <v>36</v>
      </c>
      <c r="AX95" s="218" t="s">
        <v>83</v>
      </c>
      <c r="AY95" s="229" t="s">
        <v>175</v>
      </c>
    </row>
    <row r="96" s="31" customFormat="true" ht="16.5" hidden="false" customHeight="true" outlineLevel="0" collapsed="false">
      <c r="A96" s="24"/>
      <c r="B96" s="25"/>
      <c r="C96" s="198" t="s">
        <v>194</v>
      </c>
      <c r="D96" s="198" t="s">
        <v>177</v>
      </c>
      <c r="E96" s="199" t="s">
        <v>229</v>
      </c>
      <c r="F96" s="200" t="s">
        <v>230</v>
      </c>
      <c r="G96" s="201" t="s">
        <v>138</v>
      </c>
      <c r="H96" s="202" t="n">
        <v>9</v>
      </c>
      <c r="I96" s="203"/>
      <c r="J96" s="204" t="n">
        <f aca="false">ROUND(I96*H96,2)</f>
        <v>0</v>
      </c>
      <c r="K96" s="200" t="s">
        <v>180</v>
      </c>
      <c r="L96" s="30"/>
      <c r="M96" s="205"/>
      <c r="N96" s="206" t="s">
        <v>46</v>
      </c>
      <c r="O96" s="67"/>
      <c r="P96" s="207" t="n">
        <f aca="false">O96*H96</f>
        <v>0</v>
      </c>
      <c r="Q96" s="207" t="n">
        <v>0</v>
      </c>
      <c r="R96" s="207" t="n">
        <f aca="false">Q96*H96</f>
        <v>0</v>
      </c>
      <c r="S96" s="207" t="n">
        <v>0</v>
      </c>
      <c r="T96" s="208" t="n">
        <f aca="false">S96*H96</f>
        <v>0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R96" s="209" t="s">
        <v>149</v>
      </c>
      <c r="AT96" s="209" t="s">
        <v>177</v>
      </c>
      <c r="AU96" s="209" t="s">
        <v>85</v>
      </c>
      <c r="AY96" s="3" t="s">
        <v>175</v>
      </c>
      <c r="BE96" s="210" t="n">
        <f aca="false">IF(N96="základní",J96,0)</f>
        <v>0</v>
      </c>
      <c r="BF96" s="210" t="n">
        <f aca="false">IF(N96="snížená",J96,0)</f>
        <v>0</v>
      </c>
      <c r="BG96" s="210" t="n">
        <f aca="false">IF(N96="zákl. přenesená",J96,0)</f>
        <v>0</v>
      </c>
      <c r="BH96" s="210" t="n">
        <f aca="false">IF(N96="sníž. přenesená",J96,0)</f>
        <v>0</v>
      </c>
      <c r="BI96" s="210" t="n">
        <f aca="false">IF(N96="nulová",J96,0)</f>
        <v>0</v>
      </c>
      <c r="BJ96" s="3" t="s">
        <v>83</v>
      </c>
      <c r="BK96" s="210" t="n">
        <f aca="false">ROUND(I96*H96,2)</f>
        <v>0</v>
      </c>
      <c r="BL96" s="3" t="s">
        <v>149</v>
      </c>
      <c r="BM96" s="209" t="s">
        <v>707</v>
      </c>
    </row>
    <row r="97" s="31" customFormat="true" ht="12.8" hidden="false" customHeight="false" outlineLevel="0" collapsed="false">
      <c r="A97" s="24"/>
      <c r="B97" s="25"/>
      <c r="C97" s="26"/>
      <c r="D97" s="211" t="s">
        <v>182</v>
      </c>
      <c r="E97" s="26"/>
      <c r="F97" s="212" t="s">
        <v>232</v>
      </c>
      <c r="G97" s="26"/>
      <c r="H97" s="26"/>
      <c r="I97" s="213"/>
      <c r="J97" s="26"/>
      <c r="K97" s="26"/>
      <c r="L97" s="30"/>
      <c r="M97" s="214"/>
      <c r="N97" s="215"/>
      <c r="O97" s="67"/>
      <c r="P97" s="67"/>
      <c r="Q97" s="67"/>
      <c r="R97" s="67"/>
      <c r="S97" s="67"/>
      <c r="T97" s="68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T97" s="3" t="s">
        <v>182</v>
      </c>
      <c r="AU97" s="3" t="s">
        <v>85</v>
      </c>
    </row>
    <row r="98" s="31" customFormat="true" ht="12.8" hidden="false" customHeight="false" outlineLevel="0" collapsed="false">
      <c r="A98" s="24"/>
      <c r="B98" s="25"/>
      <c r="C98" s="26"/>
      <c r="D98" s="216" t="s">
        <v>184</v>
      </c>
      <c r="E98" s="26"/>
      <c r="F98" s="217" t="s">
        <v>233</v>
      </c>
      <c r="G98" s="26"/>
      <c r="H98" s="26"/>
      <c r="I98" s="213"/>
      <c r="J98" s="26"/>
      <c r="K98" s="26"/>
      <c r="L98" s="30"/>
      <c r="M98" s="214"/>
      <c r="N98" s="215"/>
      <c r="O98" s="67"/>
      <c r="P98" s="67"/>
      <c r="Q98" s="67"/>
      <c r="R98" s="67"/>
      <c r="S98" s="67"/>
      <c r="T98" s="68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T98" s="3" t="s">
        <v>184</v>
      </c>
      <c r="AU98" s="3" t="s">
        <v>85</v>
      </c>
    </row>
    <row r="99" s="218" customFormat="true" ht="12.8" hidden="false" customHeight="false" outlineLevel="0" collapsed="false">
      <c r="B99" s="219"/>
      <c r="C99" s="220"/>
      <c r="D99" s="211" t="s">
        <v>186</v>
      </c>
      <c r="E99" s="221" t="s">
        <v>147</v>
      </c>
      <c r="F99" s="222" t="s">
        <v>139</v>
      </c>
      <c r="G99" s="220"/>
      <c r="H99" s="223" t="n">
        <v>9</v>
      </c>
      <c r="I99" s="224"/>
      <c r="J99" s="220"/>
      <c r="K99" s="220"/>
      <c r="L99" s="225"/>
      <c r="M99" s="226"/>
      <c r="N99" s="227"/>
      <c r="O99" s="227"/>
      <c r="P99" s="227"/>
      <c r="Q99" s="227"/>
      <c r="R99" s="227"/>
      <c r="S99" s="227"/>
      <c r="T99" s="228"/>
      <c r="AT99" s="229" t="s">
        <v>186</v>
      </c>
      <c r="AU99" s="229" t="s">
        <v>85</v>
      </c>
      <c r="AV99" s="218" t="s">
        <v>85</v>
      </c>
      <c r="AW99" s="218" t="s">
        <v>36</v>
      </c>
      <c r="AX99" s="218" t="s">
        <v>83</v>
      </c>
      <c r="AY99" s="229" t="s">
        <v>175</v>
      </c>
    </row>
    <row r="100" s="31" customFormat="true" ht="16.5" hidden="false" customHeight="true" outlineLevel="0" collapsed="false">
      <c r="A100" s="24"/>
      <c r="B100" s="25"/>
      <c r="C100" s="198" t="s">
        <v>149</v>
      </c>
      <c r="D100" s="198" t="s">
        <v>177</v>
      </c>
      <c r="E100" s="199" t="s">
        <v>260</v>
      </c>
      <c r="F100" s="200" t="s">
        <v>261</v>
      </c>
      <c r="G100" s="201" t="s">
        <v>112</v>
      </c>
      <c r="H100" s="202" t="n">
        <v>245.014</v>
      </c>
      <c r="I100" s="203"/>
      <c r="J100" s="204" t="n">
        <f aca="false">ROUND(I100*H100,2)</f>
        <v>0</v>
      </c>
      <c r="K100" s="200" t="s">
        <v>180</v>
      </c>
      <c r="L100" s="30"/>
      <c r="M100" s="205"/>
      <c r="N100" s="206" t="s">
        <v>46</v>
      </c>
      <c r="O100" s="67"/>
      <c r="P100" s="207" t="n">
        <f aca="false">O100*H100</f>
        <v>0</v>
      </c>
      <c r="Q100" s="207" t="n">
        <v>0</v>
      </c>
      <c r="R100" s="207" t="n">
        <f aca="false">Q100*H100</f>
        <v>0</v>
      </c>
      <c r="S100" s="207" t="n">
        <v>0</v>
      </c>
      <c r="T100" s="208" t="n">
        <f aca="false">S100*H100</f>
        <v>0</v>
      </c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R100" s="209" t="s">
        <v>149</v>
      </c>
      <c r="AT100" s="209" t="s">
        <v>177</v>
      </c>
      <c r="AU100" s="209" t="s">
        <v>85</v>
      </c>
      <c r="AY100" s="3" t="s">
        <v>175</v>
      </c>
      <c r="BE100" s="210" t="n">
        <f aca="false">IF(N100="základní",J100,0)</f>
        <v>0</v>
      </c>
      <c r="BF100" s="210" t="n">
        <f aca="false">IF(N100="snížená",J100,0)</f>
        <v>0</v>
      </c>
      <c r="BG100" s="210" t="n">
        <f aca="false">IF(N100="zákl. přenesená",J100,0)</f>
        <v>0</v>
      </c>
      <c r="BH100" s="210" t="n">
        <f aca="false">IF(N100="sníž. přenesená",J100,0)</f>
        <v>0</v>
      </c>
      <c r="BI100" s="210" t="n">
        <f aca="false">IF(N100="nulová",J100,0)</f>
        <v>0</v>
      </c>
      <c r="BJ100" s="3" t="s">
        <v>83</v>
      </c>
      <c r="BK100" s="210" t="n">
        <f aca="false">ROUND(I100*H100,2)</f>
        <v>0</v>
      </c>
      <c r="BL100" s="3" t="s">
        <v>149</v>
      </c>
      <c r="BM100" s="209" t="s">
        <v>262</v>
      </c>
    </row>
    <row r="101" s="31" customFormat="true" ht="12.8" hidden="false" customHeight="false" outlineLevel="0" collapsed="false">
      <c r="A101" s="24"/>
      <c r="B101" s="25"/>
      <c r="C101" s="26"/>
      <c r="D101" s="211" t="s">
        <v>182</v>
      </c>
      <c r="E101" s="26"/>
      <c r="F101" s="212" t="s">
        <v>263</v>
      </c>
      <c r="G101" s="26"/>
      <c r="H101" s="26"/>
      <c r="I101" s="213"/>
      <c r="J101" s="26"/>
      <c r="K101" s="26"/>
      <c r="L101" s="30"/>
      <c r="M101" s="214"/>
      <c r="N101" s="215"/>
      <c r="O101" s="67"/>
      <c r="P101" s="67"/>
      <c r="Q101" s="67"/>
      <c r="R101" s="67"/>
      <c r="S101" s="67"/>
      <c r="T101" s="68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T101" s="3" t="s">
        <v>182</v>
      </c>
      <c r="AU101" s="3" t="s">
        <v>85</v>
      </c>
    </row>
    <row r="102" s="31" customFormat="true" ht="12.8" hidden="false" customHeight="false" outlineLevel="0" collapsed="false">
      <c r="A102" s="24"/>
      <c r="B102" s="25"/>
      <c r="C102" s="26"/>
      <c r="D102" s="216" t="s">
        <v>184</v>
      </c>
      <c r="E102" s="26"/>
      <c r="F102" s="217" t="s">
        <v>264</v>
      </c>
      <c r="G102" s="26"/>
      <c r="H102" s="26"/>
      <c r="I102" s="213"/>
      <c r="J102" s="26"/>
      <c r="K102" s="26"/>
      <c r="L102" s="30"/>
      <c r="M102" s="214"/>
      <c r="N102" s="215"/>
      <c r="O102" s="67"/>
      <c r="P102" s="67"/>
      <c r="Q102" s="67"/>
      <c r="R102" s="67"/>
      <c r="S102" s="67"/>
      <c r="T102" s="68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T102" s="3" t="s">
        <v>184</v>
      </c>
      <c r="AU102" s="3" t="s">
        <v>85</v>
      </c>
    </row>
    <row r="103" s="242" customFormat="true" ht="12.8" hidden="false" customHeight="false" outlineLevel="0" collapsed="false">
      <c r="B103" s="243"/>
      <c r="C103" s="244"/>
      <c r="D103" s="211" t="s">
        <v>186</v>
      </c>
      <c r="E103" s="245"/>
      <c r="F103" s="246" t="s">
        <v>708</v>
      </c>
      <c r="G103" s="244"/>
      <c r="H103" s="245"/>
      <c r="I103" s="247"/>
      <c r="J103" s="244"/>
      <c r="K103" s="244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186</v>
      </c>
      <c r="AU103" s="252" t="s">
        <v>85</v>
      </c>
      <c r="AV103" s="242" t="s">
        <v>83</v>
      </c>
      <c r="AW103" s="242" t="s">
        <v>36</v>
      </c>
      <c r="AX103" s="242" t="s">
        <v>75</v>
      </c>
      <c r="AY103" s="252" t="s">
        <v>175</v>
      </c>
    </row>
    <row r="104" s="218" customFormat="true" ht="12.8" hidden="false" customHeight="false" outlineLevel="0" collapsed="false">
      <c r="B104" s="219"/>
      <c r="C104" s="220"/>
      <c r="D104" s="211" t="s">
        <v>186</v>
      </c>
      <c r="E104" s="221"/>
      <c r="F104" s="222" t="s">
        <v>709</v>
      </c>
      <c r="G104" s="220"/>
      <c r="H104" s="223" t="n">
        <v>71.651</v>
      </c>
      <c r="I104" s="224"/>
      <c r="J104" s="220"/>
      <c r="K104" s="220"/>
      <c r="L104" s="225"/>
      <c r="M104" s="226"/>
      <c r="N104" s="227"/>
      <c r="O104" s="227"/>
      <c r="P104" s="227"/>
      <c r="Q104" s="227"/>
      <c r="R104" s="227"/>
      <c r="S104" s="227"/>
      <c r="T104" s="228"/>
      <c r="AT104" s="229" t="s">
        <v>186</v>
      </c>
      <c r="AU104" s="229" t="s">
        <v>85</v>
      </c>
      <c r="AV104" s="218" t="s">
        <v>85</v>
      </c>
      <c r="AW104" s="218" t="s">
        <v>36</v>
      </c>
      <c r="AX104" s="218" t="s">
        <v>75</v>
      </c>
      <c r="AY104" s="229" t="s">
        <v>175</v>
      </c>
    </row>
    <row r="105" s="218" customFormat="true" ht="12.8" hidden="false" customHeight="false" outlineLevel="0" collapsed="false">
      <c r="B105" s="219"/>
      <c r="C105" s="220"/>
      <c r="D105" s="211" t="s">
        <v>186</v>
      </c>
      <c r="E105" s="221"/>
      <c r="F105" s="222" t="s">
        <v>710</v>
      </c>
      <c r="G105" s="220"/>
      <c r="H105" s="223" t="n">
        <v>137.358</v>
      </c>
      <c r="I105" s="224"/>
      <c r="J105" s="220"/>
      <c r="K105" s="220"/>
      <c r="L105" s="225"/>
      <c r="M105" s="226"/>
      <c r="N105" s="227"/>
      <c r="O105" s="227"/>
      <c r="P105" s="227"/>
      <c r="Q105" s="227"/>
      <c r="R105" s="227"/>
      <c r="S105" s="227"/>
      <c r="T105" s="228"/>
      <c r="AT105" s="229" t="s">
        <v>186</v>
      </c>
      <c r="AU105" s="229" t="s">
        <v>85</v>
      </c>
      <c r="AV105" s="218" t="s">
        <v>85</v>
      </c>
      <c r="AW105" s="218" t="s">
        <v>36</v>
      </c>
      <c r="AX105" s="218" t="s">
        <v>75</v>
      </c>
      <c r="AY105" s="229" t="s">
        <v>175</v>
      </c>
    </row>
    <row r="106" s="218" customFormat="true" ht="12.8" hidden="false" customHeight="false" outlineLevel="0" collapsed="false">
      <c r="B106" s="219"/>
      <c r="C106" s="220"/>
      <c r="D106" s="211" t="s">
        <v>186</v>
      </c>
      <c r="E106" s="221"/>
      <c r="F106" s="222" t="s">
        <v>711</v>
      </c>
      <c r="G106" s="220"/>
      <c r="H106" s="223" t="n">
        <v>104.1</v>
      </c>
      <c r="I106" s="224"/>
      <c r="J106" s="220"/>
      <c r="K106" s="220"/>
      <c r="L106" s="225"/>
      <c r="M106" s="226"/>
      <c r="N106" s="227"/>
      <c r="O106" s="227"/>
      <c r="P106" s="227"/>
      <c r="Q106" s="227"/>
      <c r="R106" s="227"/>
      <c r="S106" s="227"/>
      <c r="T106" s="228"/>
      <c r="AT106" s="229" t="s">
        <v>186</v>
      </c>
      <c r="AU106" s="229" t="s">
        <v>85</v>
      </c>
      <c r="AV106" s="218" t="s">
        <v>85</v>
      </c>
      <c r="AW106" s="218" t="s">
        <v>36</v>
      </c>
      <c r="AX106" s="218" t="s">
        <v>75</v>
      </c>
      <c r="AY106" s="229" t="s">
        <v>175</v>
      </c>
    </row>
    <row r="107" s="218" customFormat="true" ht="12.8" hidden="false" customHeight="false" outlineLevel="0" collapsed="false">
      <c r="B107" s="219"/>
      <c r="C107" s="220"/>
      <c r="D107" s="211" t="s">
        <v>186</v>
      </c>
      <c r="E107" s="221"/>
      <c r="F107" s="222" t="s">
        <v>712</v>
      </c>
      <c r="G107" s="220"/>
      <c r="H107" s="223" t="n">
        <v>95.248</v>
      </c>
      <c r="I107" s="224"/>
      <c r="J107" s="220"/>
      <c r="K107" s="220"/>
      <c r="L107" s="225"/>
      <c r="M107" s="226"/>
      <c r="N107" s="227"/>
      <c r="O107" s="227"/>
      <c r="P107" s="227"/>
      <c r="Q107" s="227"/>
      <c r="R107" s="227"/>
      <c r="S107" s="227"/>
      <c r="T107" s="228"/>
      <c r="AT107" s="229" t="s">
        <v>186</v>
      </c>
      <c r="AU107" s="229" t="s">
        <v>85</v>
      </c>
      <c r="AV107" s="218" t="s">
        <v>85</v>
      </c>
      <c r="AW107" s="218" t="s">
        <v>36</v>
      </c>
      <c r="AX107" s="218" t="s">
        <v>75</v>
      </c>
      <c r="AY107" s="229" t="s">
        <v>175</v>
      </c>
    </row>
    <row r="108" s="230" customFormat="true" ht="12.8" hidden="false" customHeight="false" outlineLevel="0" collapsed="false">
      <c r="B108" s="231"/>
      <c r="C108" s="232"/>
      <c r="D108" s="211" t="s">
        <v>186</v>
      </c>
      <c r="E108" s="233" t="s">
        <v>118</v>
      </c>
      <c r="F108" s="234" t="s">
        <v>210</v>
      </c>
      <c r="G108" s="232"/>
      <c r="H108" s="235" t="n">
        <v>408.357</v>
      </c>
      <c r="I108" s="236"/>
      <c r="J108" s="232"/>
      <c r="K108" s="232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186</v>
      </c>
      <c r="AU108" s="241" t="s">
        <v>85</v>
      </c>
      <c r="AV108" s="230" t="s">
        <v>149</v>
      </c>
      <c r="AW108" s="230" t="s">
        <v>36</v>
      </c>
      <c r="AX108" s="230" t="s">
        <v>75</v>
      </c>
      <c r="AY108" s="241" t="s">
        <v>175</v>
      </c>
    </row>
    <row r="109" s="218" customFormat="true" ht="12.8" hidden="false" customHeight="false" outlineLevel="0" collapsed="false">
      <c r="B109" s="219"/>
      <c r="C109" s="220"/>
      <c r="D109" s="211" t="s">
        <v>186</v>
      </c>
      <c r="E109" s="221"/>
      <c r="F109" s="222" t="s">
        <v>272</v>
      </c>
      <c r="G109" s="220"/>
      <c r="H109" s="223" t="n">
        <v>245.014</v>
      </c>
      <c r="I109" s="224"/>
      <c r="J109" s="220"/>
      <c r="K109" s="220"/>
      <c r="L109" s="225"/>
      <c r="M109" s="226"/>
      <c r="N109" s="227"/>
      <c r="O109" s="227"/>
      <c r="P109" s="227"/>
      <c r="Q109" s="227"/>
      <c r="R109" s="227"/>
      <c r="S109" s="227"/>
      <c r="T109" s="228"/>
      <c r="AT109" s="229" t="s">
        <v>186</v>
      </c>
      <c r="AU109" s="229" t="s">
        <v>85</v>
      </c>
      <c r="AV109" s="218" t="s">
        <v>85</v>
      </c>
      <c r="AW109" s="218" t="s">
        <v>36</v>
      </c>
      <c r="AX109" s="218" t="s">
        <v>83</v>
      </c>
      <c r="AY109" s="229" t="s">
        <v>175</v>
      </c>
    </row>
    <row r="110" s="31" customFormat="true" ht="24.15" hidden="false" customHeight="true" outlineLevel="0" collapsed="false">
      <c r="A110" s="24"/>
      <c r="B110" s="25"/>
      <c r="C110" s="198" t="s">
        <v>204</v>
      </c>
      <c r="D110" s="198" t="s">
        <v>177</v>
      </c>
      <c r="E110" s="199" t="s">
        <v>274</v>
      </c>
      <c r="F110" s="200" t="s">
        <v>275</v>
      </c>
      <c r="G110" s="201" t="s">
        <v>112</v>
      </c>
      <c r="H110" s="202" t="n">
        <v>163.343</v>
      </c>
      <c r="I110" s="203"/>
      <c r="J110" s="204" t="n">
        <f aca="false">ROUND(I110*H110,2)</f>
        <v>0</v>
      </c>
      <c r="K110" s="200" t="s">
        <v>180</v>
      </c>
      <c r="L110" s="30"/>
      <c r="M110" s="205"/>
      <c r="N110" s="206" t="s">
        <v>46</v>
      </c>
      <c r="O110" s="67"/>
      <c r="P110" s="207" t="n">
        <f aca="false">O110*H110</f>
        <v>0</v>
      </c>
      <c r="Q110" s="207" t="n">
        <v>0</v>
      </c>
      <c r="R110" s="207" t="n">
        <f aca="false">Q110*H110</f>
        <v>0</v>
      </c>
      <c r="S110" s="207" t="n">
        <v>0</v>
      </c>
      <c r="T110" s="208" t="n">
        <f aca="false">S110*H110</f>
        <v>0</v>
      </c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R110" s="209" t="s">
        <v>149</v>
      </c>
      <c r="AT110" s="209" t="s">
        <v>177</v>
      </c>
      <c r="AU110" s="209" t="s">
        <v>85</v>
      </c>
      <c r="AY110" s="3" t="s">
        <v>175</v>
      </c>
      <c r="BE110" s="210" t="n">
        <f aca="false">IF(N110="základní",J110,0)</f>
        <v>0</v>
      </c>
      <c r="BF110" s="210" t="n">
        <f aca="false">IF(N110="snížená",J110,0)</f>
        <v>0</v>
      </c>
      <c r="BG110" s="210" t="n">
        <f aca="false">IF(N110="zákl. přenesená",J110,0)</f>
        <v>0</v>
      </c>
      <c r="BH110" s="210" t="n">
        <f aca="false">IF(N110="sníž. přenesená",J110,0)</f>
        <v>0</v>
      </c>
      <c r="BI110" s="210" t="n">
        <f aca="false">IF(N110="nulová",J110,0)</f>
        <v>0</v>
      </c>
      <c r="BJ110" s="3" t="s">
        <v>83</v>
      </c>
      <c r="BK110" s="210" t="n">
        <f aca="false">ROUND(I110*H110,2)</f>
        <v>0</v>
      </c>
      <c r="BL110" s="3" t="s">
        <v>149</v>
      </c>
      <c r="BM110" s="209" t="s">
        <v>276</v>
      </c>
    </row>
    <row r="111" s="31" customFormat="true" ht="16.4" hidden="false" customHeight="false" outlineLevel="0" collapsed="false">
      <c r="A111" s="24"/>
      <c r="B111" s="25"/>
      <c r="C111" s="26"/>
      <c r="D111" s="211" t="s">
        <v>182</v>
      </c>
      <c r="E111" s="26"/>
      <c r="F111" s="212" t="s">
        <v>277</v>
      </c>
      <c r="G111" s="26"/>
      <c r="H111" s="26"/>
      <c r="I111" s="213"/>
      <c r="J111" s="26"/>
      <c r="K111" s="26"/>
      <c r="L111" s="30"/>
      <c r="M111" s="214"/>
      <c r="N111" s="215"/>
      <c r="O111" s="67"/>
      <c r="P111" s="67"/>
      <c r="Q111" s="67"/>
      <c r="R111" s="67"/>
      <c r="S111" s="67"/>
      <c r="T111" s="68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T111" s="3" t="s">
        <v>182</v>
      </c>
      <c r="AU111" s="3" t="s">
        <v>85</v>
      </c>
    </row>
    <row r="112" s="31" customFormat="true" ht="12.8" hidden="false" customHeight="false" outlineLevel="0" collapsed="false">
      <c r="A112" s="24"/>
      <c r="B112" s="25"/>
      <c r="C112" s="26"/>
      <c r="D112" s="216" t="s">
        <v>184</v>
      </c>
      <c r="E112" s="26"/>
      <c r="F112" s="217" t="s">
        <v>278</v>
      </c>
      <c r="G112" s="26"/>
      <c r="H112" s="26"/>
      <c r="I112" s="213"/>
      <c r="J112" s="26"/>
      <c r="K112" s="26"/>
      <c r="L112" s="30"/>
      <c r="M112" s="214"/>
      <c r="N112" s="215"/>
      <c r="O112" s="67"/>
      <c r="P112" s="67"/>
      <c r="Q112" s="67"/>
      <c r="R112" s="67"/>
      <c r="S112" s="67"/>
      <c r="T112" s="68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T112" s="3" t="s">
        <v>184</v>
      </c>
      <c r="AU112" s="3" t="s">
        <v>85</v>
      </c>
    </row>
    <row r="113" s="218" customFormat="true" ht="12.8" hidden="false" customHeight="false" outlineLevel="0" collapsed="false">
      <c r="B113" s="219"/>
      <c r="C113" s="220"/>
      <c r="D113" s="211" t="s">
        <v>186</v>
      </c>
      <c r="E113" s="221"/>
      <c r="F113" s="222" t="s">
        <v>279</v>
      </c>
      <c r="G113" s="220"/>
      <c r="H113" s="223" t="n">
        <v>163.343</v>
      </c>
      <c r="I113" s="224"/>
      <c r="J113" s="220"/>
      <c r="K113" s="220"/>
      <c r="L113" s="225"/>
      <c r="M113" s="226"/>
      <c r="N113" s="227"/>
      <c r="O113" s="227"/>
      <c r="P113" s="227"/>
      <c r="Q113" s="227"/>
      <c r="R113" s="227"/>
      <c r="S113" s="227"/>
      <c r="T113" s="228"/>
      <c r="AT113" s="229" t="s">
        <v>186</v>
      </c>
      <c r="AU113" s="229" t="s">
        <v>85</v>
      </c>
      <c r="AV113" s="218" t="s">
        <v>85</v>
      </c>
      <c r="AW113" s="218" t="s">
        <v>36</v>
      </c>
      <c r="AX113" s="218" t="s">
        <v>83</v>
      </c>
      <c r="AY113" s="229" t="s">
        <v>175</v>
      </c>
    </row>
    <row r="114" s="31" customFormat="true" ht="16.5" hidden="false" customHeight="true" outlineLevel="0" collapsed="false">
      <c r="A114" s="24"/>
      <c r="B114" s="25"/>
      <c r="C114" s="198" t="s">
        <v>211</v>
      </c>
      <c r="D114" s="198" t="s">
        <v>177</v>
      </c>
      <c r="E114" s="199" t="s">
        <v>281</v>
      </c>
      <c r="F114" s="200" t="s">
        <v>282</v>
      </c>
      <c r="G114" s="201" t="s">
        <v>138</v>
      </c>
      <c r="H114" s="202" t="n">
        <v>9</v>
      </c>
      <c r="I114" s="203"/>
      <c r="J114" s="204" t="n">
        <f aca="false">ROUND(I114*H114,2)</f>
        <v>0</v>
      </c>
      <c r="K114" s="200" t="s">
        <v>180</v>
      </c>
      <c r="L114" s="30"/>
      <c r="M114" s="205"/>
      <c r="N114" s="206" t="s">
        <v>46</v>
      </c>
      <c r="O114" s="67"/>
      <c r="P114" s="207" t="n">
        <f aca="false">O114*H114</f>
        <v>0</v>
      </c>
      <c r="Q114" s="207" t="n">
        <v>0</v>
      </c>
      <c r="R114" s="207" t="n">
        <f aca="false">Q114*H114</f>
        <v>0</v>
      </c>
      <c r="S114" s="207" t="n">
        <v>0</v>
      </c>
      <c r="T114" s="208" t="n">
        <f aca="false">S114*H114</f>
        <v>0</v>
      </c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R114" s="209" t="s">
        <v>149</v>
      </c>
      <c r="AT114" s="209" t="s">
        <v>177</v>
      </c>
      <c r="AU114" s="209" t="s">
        <v>85</v>
      </c>
      <c r="AY114" s="3" t="s">
        <v>175</v>
      </c>
      <c r="BE114" s="210" t="n">
        <f aca="false">IF(N114="základní",J114,0)</f>
        <v>0</v>
      </c>
      <c r="BF114" s="210" t="n">
        <f aca="false">IF(N114="snížená",J114,0)</f>
        <v>0</v>
      </c>
      <c r="BG114" s="210" t="n">
        <f aca="false">IF(N114="zákl. přenesená",J114,0)</f>
        <v>0</v>
      </c>
      <c r="BH114" s="210" t="n">
        <f aca="false">IF(N114="sníž. přenesená",J114,0)</f>
        <v>0</v>
      </c>
      <c r="BI114" s="210" t="n">
        <f aca="false">IF(N114="nulová",J114,0)</f>
        <v>0</v>
      </c>
      <c r="BJ114" s="3" t="s">
        <v>83</v>
      </c>
      <c r="BK114" s="210" t="n">
        <f aca="false">ROUND(I114*H114,2)</f>
        <v>0</v>
      </c>
      <c r="BL114" s="3" t="s">
        <v>149</v>
      </c>
      <c r="BM114" s="209" t="s">
        <v>713</v>
      </c>
    </row>
    <row r="115" s="31" customFormat="true" ht="16.4" hidden="false" customHeight="false" outlineLevel="0" collapsed="false">
      <c r="A115" s="24"/>
      <c r="B115" s="25"/>
      <c r="C115" s="26"/>
      <c r="D115" s="211" t="s">
        <v>182</v>
      </c>
      <c r="E115" s="26"/>
      <c r="F115" s="212" t="s">
        <v>284</v>
      </c>
      <c r="G115" s="26"/>
      <c r="H115" s="26"/>
      <c r="I115" s="213"/>
      <c r="J115" s="26"/>
      <c r="K115" s="26"/>
      <c r="L115" s="30"/>
      <c r="M115" s="214"/>
      <c r="N115" s="215"/>
      <c r="O115" s="67"/>
      <c r="P115" s="67"/>
      <c r="Q115" s="67"/>
      <c r="R115" s="67"/>
      <c r="S115" s="67"/>
      <c r="T115" s="68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T115" s="3" t="s">
        <v>182</v>
      </c>
      <c r="AU115" s="3" t="s">
        <v>85</v>
      </c>
    </row>
    <row r="116" s="31" customFormat="true" ht="12.8" hidden="false" customHeight="false" outlineLevel="0" collapsed="false">
      <c r="A116" s="24"/>
      <c r="B116" s="25"/>
      <c r="C116" s="26"/>
      <c r="D116" s="216" t="s">
        <v>184</v>
      </c>
      <c r="E116" s="26"/>
      <c r="F116" s="217" t="s">
        <v>285</v>
      </c>
      <c r="G116" s="26"/>
      <c r="H116" s="26"/>
      <c r="I116" s="213"/>
      <c r="J116" s="26"/>
      <c r="K116" s="26"/>
      <c r="L116" s="30"/>
      <c r="M116" s="214"/>
      <c r="N116" s="215"/>
      <c r="O116" s="67"/>
      <c r="P116" s="67"/>
      <c r="Q116" s="67"/>
      <c r="R116" s="67"/>
      <c r="S116" s="67"/>
      <c r="T116" s="68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T116" s="3" t="s">
        <v>184</v>
      </c>
      <c r="AU116" s="3" t="s">
        <v>85</v>
      </c>
    </row>
    <row r="117" s="218" customFormat="true" ht="12.8" hidden="false" customHeight="false" outlineLevel="0" collapsed="false">
      <c r="B117" s="219"/>
      <c r="C117" s="220"/>
      <c r="D117" s="211" t="s">
        <v>186</v>
      </c>
      <c r="E117" s="221"/>
      <c r="F117" s="222" t="s">
        <v>136</v>
      </c>
      <c r="G117" s="220"/>
      <c r="H117" s="223" t="n">
        <v>9</v>
      </c>
      <c r="I117" s="224"/>
      <c r="J117" s="220"/>
      <c r="K117" s="220"/>
      <c r="L117" s="225"/>
      <c r="M117" s="226"/>
      <c r="N117" s="227"/>
      <c r="O117" s="227"/>
      <c r="P117" s="227"/>
      <c r="Q117" s="227"/>
      <c r="R117" s="227"/>
      <c r="S117" s="227"/>
      <c r="T117" s="228"/>
      <c r="AT117" s="229" t="s">
        <v>186</v>
      </c>
      <c r="AU117" s="229" t="s">
        <v>85</v>
      </c>
      <c r="AV117" s="218" t="s">
        <v>85</v>
      </c>
      <c r="AW117" s="218" t="s">
        <v>36</v>
      </c>
      <c r="AX117" s="218" t="s">
        <v>83</v>
      </c>
      <c r="AY117" s="229" t="s">
        <v>175</v>
      </c>
    </row>
    <row r="118" s="31" customFormat="true" ht="16.5" hidden="false" customHeight="true" outlineLevel="0" collapsed="false">
      <c r="A118" s="24"/>
      <c r="B118" s="25"/>
      <c r="C118" s="198" t="s">
        <v>217</v>
      </c>
      <c r="D118" s="198" t="s">
        <v>177</v>
      </c>
      <c r="E118" s="199" t="s">
        <v>299</v>
      </c>
      <c r="F118" s="200" t="s">
        <v>300</v>
      </c>
      <c r="G118" s="201" t="s">
        <v>138</v>
      </c>
      <c r="H118" s="202" t="n">
        <v>9</v>
      </c>
      <c r="I118" s="203"/>
      <c r="J118" s="204" t="n">
        <f aca="false">ROUND(I118*H118,2)</f>
        <v>0</v>
      </c>
      <c r="K118" s="200" t="s">
        <v>180</v>
      </c>
      <c r="L118" s="30"/>
      <c r="M118" s="205"/>
      <c r="N118" s="206" t="s">
        <v>46</v>
      </c>
      <c r="O118" s="67"/>
      <c r="P118" s="207" t="n">
        <f aca="false">O118*H118</f>
        <v>0</v>
      </c>
      <c r="Q118" s="207" t="n">
        <v>0</v>
      </c>
      <c r="R118" s="207" t="n">
        <f aca="false">Q118*H118</f>
        <v>0</v>
      </c>
      <c r="S118" s="207" t="n">
        <v>0</v>
      </c>
      <c r="T118" s="208" t="n">
        <f aca="false">S118*H118</f>
        <v>0</v>
      </c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R118" s="209" t="s">
        <v>149</v>
      </c>
      <c r="AT118" s="209" t="s">
        <v>177</v>
      </c>
      <c r="AU118" s="209" t="s">
        <v>85</v>
      </c>
      <c r="AY118" s="3" t="s">
        <v>175</v>
      </c>
      <c r="BE118" s="210" t="n">
        <f aca="false">IF(N118="základní",J118,0)</f>
        <v>0</v>
      </c>
      <c r="BF118" s="210" t="n">
        <f aca="false">IF(N118="snížená",J118,0)</f>
        <v>0</v>
      </c>
      <c r="BG118" s="210" t="n">
        <f aca="false">IF(N118="zákl. přenesená",J118,0)</f>
        <v>0</v>
      </c>
      <c r="BH118" s="210" t="n">
        <f aca="false">IF(N118="sníž. přenesená",J118,0)</f>
        <v>0</v>
      </c>
      <c r="BI118" s="210" t="n">
        <f aca="false">IF(N118="nulová",J118,0)</f>
        <v>0</v>
      </c>
      <c r="BJ118" s="3" t="s">
        <v>83</v>
      </c>
      <c r="BK118" s="210" t="n">
        <f aca="false">ROUND(I118*H118,2)</f>
        <v>0</v>
      </c>
      <c r="BL118" s="3" t="s">
        <v>149</v>
      </c>
      <c r="BM118" s="209" t="s">
        <v>714</v>
      </c>
    </row>
    <row r="119" s="31" customFormat="true" ht="12.8" hidden="false" customHeight="false" outlineLevel="0" collapsed="false">
      <c r="A119" s="24"/>
      <c r="B119" s="25"/>
      <c r="C119" s="26"/>
      <c r="D119" s="211" t="s">
        <v>182</v>
      </c>
      <c r="E119" s="26"/>
      <c r="F119" s="212" t="s">
        <v>302</v>
      </c>
      <c r="G119" s="26"/>
      <c r="H119" s="26"/>
      <c r="I119" s="213"/>
      <c r="J119" s="26"/>
      <c r="K119" s="26"/>
      <c r="L119" s="30"/>
      <c r="M119" s="214"/>
      <c r="N119" s="215"/>
      <c r="O119" s="67"/>
      <c r="P119" s="67"/>
      <c r="Q119" s="67"/>
      <c r="R119" s="67"/>
      <c r="S119" s="67"/>
      <c r="T119" s="68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T119" s="3" t="s">
        <v>182</v>
      </c>
      <c r="AU119" s="3" t="s">
        <v>85</v>
      </c>
    </row>
    <row r="120" s="31" customFormat="true" ht="12.8" hidden="false" customHeight="false" outlineLevel="0" collapsed="false">
      <c r="A120" s="24"/>
      <c r="B120" s="25"/>
      <c r="C120" s="26"/>
      <c r="D120" s="216" t="s">
        <v>184</v>
      </c>
      <c r="E120" s="26"/>
      <c r="F120" s="217" t="s">
        <v>303</v>
      </c>
      <c r="G120" s="26"/>
      <c r="H120" s="26"/>
      <c r="I120" s="213"/>
      <c r="J120" s="26"/>
      <c r="K120" s="26"/>
      <c r="L120" s="30"/>
      <c r="M120" s="214"/>
      <c r="N120" s="215"/>
      <c r="O120" s="67"/>
      <c r="P120" s="67"/>
      <c r="Q120" s="67"/>
      <c r="R120" s="67"/>
      <c r="S120" s="67"/>
      <c r="T120" s="68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T120" s="3" t="s">
        <v>184</v>
      </c>
      <c r="AU120" s="3" t="s">
        <v>85</v>
      </c>
    </row>
    <row r="121" s="218" customFormat="true" ht="12.8" hidden="false" customHeight="false" outlineLevel="0" collapsed="false">
      <c r="B121" s="219"/>
      <c r="C121" s="220"/>
      <c r="D121" s="211" t="s">
        <v>186</v>
      </c>
      <c r="E121" s="221"/>
      <c r="F121" s="222" t="s">
        <v>147</v>
      </c>
      <c r="G121" s="220"/>
      <c r="H121" s="223" t="n">
        <v>9</v>
      </c>
      <c r="I121" s="224"/>
      <c r="J121" s="220"/>
      <c r="K121" s="220"/>
      <c r="L121" s="225"/>
      <c r="M121" s="226"/>
      <c r="N121" s="227"/>
      <c r="O121" s="227"/>
      <c r="P121" s="227"/>
      <c r="Q121" s="227"/>
      <c r="R121" s="227"/>
      <c r="S121" s="227"/>
      <c r="T121" s="228"/>
      <c r="AT121" s="229" t="s">
        <v>186</v>
      </c>
      <c r="AU121" s="229" t="s">
        <v>85</v>
      </c>
      <c r="AV121" s="218" t="s">
        <v>85</v>
      </c>
      <c r="AW121" s="218" t="s">
        <v>36</v>
      </c>
      <c r="AX121" s="218" t="s">
        <v>83</v>
      </c>
      <c r="AY121" s="229" t="s">
        <v>175</v>
      </c>
    </row>
    <row r="122" s="31" customFormat="true" ht="21.75" hidden="false" customHeight="true" outlineLevel="0" collapsed="false">
      <c r="A122" s="24"/>
      <c r="B122" s="25"/>
      <c r="C122" s="198" t="s">
        <v>223</v>
      </c>
      <c r="D122" s="198" t="s">
        <v>177</v>
      </c>
      <c r="E122" s="199" t="s">
        <v>305</v>
      </c>
      <c r="F122" s="200" t="s">
        <v>306</v>
      </c>
      <c r="G122" s="201" t="s">
        <v>138</v>
      </c>
      <c r="H122" s="202" t="n">
        <v>171</v>
      </c>
      <c r="I122" s="203"/>
      <c r="J122" s="204" t="n">
        <f aca="false">ROUND(I122*H122,2)</f>
        <v>0</v>
      </c>
      <c r="K122" s="200" t="s">
        <v>180</v>
      </c>
      <c r="L122" s="30"/>
      <c r="M122" s="205"/>
      <c r="N122" s="206" t="s">
        <v>46</v>
      </c>
      <c r="O122" s="67"/>
      <c r="P122" s="207" t="n">
        <f aca="false">O122*H122</f>
        <v>0</v>
      </c>
      <c r="Q122" s="207" t="n">
        <v>0</v>
      </c>
      <c r="R122" s="207" t="n">
        <f aca="false">Q122*H122</f>
        <v>0</v>
      </c>
      <c r="S122" s="207" t="n">
        <v>0</v>
      </c>
      <c r="T122" s="208" t="n">
        <f aca="false">S122*H122</f>
        <v>0</v>
      </c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R122" s="209" t="s">
        <v>149</v>
      </c>
      <c r="AT122" s="209" t="s">
        <v>177</v>
      </c>
      <c r="AU122" s="209" t="s">
        <v>85</v>
      </c>
      <c r="AY122" s="3" t="s">
        <v>175</v>
      </c>
      <c r="BE122" s="210" t="n">
        <f aca="false">IF(N122="základní",J122,0)</f>
        <v>0</v>
      </c>
      <c r="BF122" s="210" t="n">
        <f aca="false">IF(N122="snížená",J122,0)</f>
        <v>0</v>
      </c>
      <c r="BG122" s="210" t="n">
        <f aca="false">IF(N122="zákl. přenesená",J122,0)</f>
        <v>0</v>
      </c>
      <c r="BH122" s="210" t="n">
        <f aca="false">IF(N122="sníž. přenesená",J122,0)</f>
        <v>0</v>
      </c>
      <c r="BI122" s="210" t="n">
        <f aca="false">IF(N122="nulová",J122,0)</f>
        <v>0</v>
      </c>
      <c r="BJ122" s="3" t="s">
        <v>83</v>
      </c>
      <c r="BK122" s="210" t="n">
        <f aca="false">ROUND(I122*H122,2)</f>
        <v>0</v>
      </c>
      <c r="BL122" s="3" t="s">
        <v>149</v>
      </c>
      <c r="BM122" s="209" t="s">
        <v>715</v>
      </c>
    </row>
    <row r="123" s="31" customFormat="true" ht="16.4" hidden="false" customHeight="false" outlineLevel="0" collapsed="false">
      <c r="A123" s="24"/>
      <c r="B123" s="25"/>
      <c r="C123" s="26"/>
      <c r="D123" s="211" t="s">
        <v>182</v>
      </c>
      <c r="E123" s="26"/>
      <c r="F123" s="212" t="s">
        <v>308</v>
      </c>
      <c r="G123" s="26"/>
      <c r="H123" s="26"/>
      <c r="I123" s="213"/>
      <c r="J123" s="26"/>
      <c r="K123" s="26"/>
      <c r="L123" s="30"/>
      <c r="M123" s="214"/>
      <c r="N123" s="215"/>
      <c r="O123" s="67"/>
      <c r="P123" s="67"/>
      <c r="Q123" s="67"/>
      <c r="R123" s="67"/>
      <c r="S123" s="67"/>
      <c r="T123" s="68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T123" s="3" t="s">
        <v>182</v>
      </c>
      <c r="AU123" s="3" t="s">
        <v>85</v>
      </c>
    </row>
    <row r="124" s="31" customFormat="true" ht="12.8" hidden="false" customHeight="false" outlineLevel="0" collapsed="false">
      <c r="A124" s="24"/>
      <c r="B124" s="25"/>
      <c r="C124" s="26"/>
      <c r="D124" s="216" t="s">
        <v>184</v>
      </c>
      <c r="E124" s="26"/>
      <c r="F124" s="217" t="s">
        <v>309</v>
      </c>
      <c r="G124" s="26"/>
      <c r="H124" s="26"/>
      <c r="I124" s="213"/>
      <c r="J124" s="26"/>
      <c r="K124" s="26"/>
      <c r="L124" s="30"/>
      <c r="M124" s="214"/>
      <c r="N124" s="215"/>
      <c r="O124" s="67"/>
      <c r="P124" s="67"/>
      <c r="Q124" s="67"/>
      <c r="R124" s="67"/>
      <c r="S124" s="67"/>
      <c r="T124" s="68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T124" s="3" t="s">
        <v>184</v>
      </c>
      <c r="AU124" s="3" t="s">
        <v>85</v>
      </c>
    </row>
    <row r="125" s="218" customFormat="true" ht="12.8" hidden="false" customHeight="false" outlineLevel="0" collapsed="false">
      <c r="B125" s="219"/>
      <c r="C125" s="220"/>
      <c r="D125" s="211" t="s">
        <v>186</v>
      </c>
      <c r="E125" s="221"/>
      <c r="F125" s="222" t="s">
        <v>310</v>
      </c>
      <c r="G125" s="220"/>
      <c r="H125" s="223" t="n">
        <v>171</v>
      </c>
      <c r="I125" s="224"/>
      <c r="J125" s="220"/>
      <c r="K125" s="220"/>
      <c r="L125" s="225"/>
      <c r="M125" s="226"/>
      <c r="N125" s="227"/>
      <c r="O125" s="227"/>
      <c r="P125" s="227"/>
      <c r="Q125" s="227"/>
      <c r="R125" s="227"/>
      <c r="S125" s="227"/>
      <c r="T125" s="228"/>
      <c r="AT125" s="229" t="s">
        <v>186</v>
      </c>
      <c r="AU125" s="229" t="s">
        <v>85</v>
      </c>
      <c r="AV125" s="218" t="s">
        <v>85</v>
      </c>
      <c r="AW125" s="218" t="s">
        <v>36</v>
      </c>
      <c r="AX125" s="218" t="s">
        <v>83</v>
      </c>
      <c r="AY125" s="229" t="s">
        <v>175</v>
      </c>
    </row>
    <row r="126" s="31" customFormat="true" ht="16.5" hidden="false" customHeight="true" outlineLevel="0" collapsed="false">
      <c r="A126" s="24"/>
      <c r="B126" s="25"/>
      <c r="C126" s="198" t="s">
        <v>139</v>
      </c>
      <c r="D126" s="198" t="s">
        <v>177</v>
      </c>
      <c r="E126" s="199" t="s">
        <v>326</v>
      </c>
      <c r="F126" s="200" t="s">
        <v>327</v>
      </c>
      <c r="G126" s="201" t="s">
        <v>138</v>
      </c>
      <c r="H126" s="202" t="n">
        <v>171</v>
      </c>
      <c r="I126" s="203"/>
      <c r="J126" s="204" t="n">
        <f aca="false">ROUND(I126*H126,2)</f>
        <v>0</v>
      </c>
      <c r="K126" s="200" t="s">
        <v>180</v>
      </c>
      <c r="L126" s="30"/>
      <c r="M126" s="205"/>
      <c r="N126" s="206" t="s">
        <v>46</v>
      </c>
      <c r="O126" s="67"/>
      <c r="P126" s="207" t="n">
        <f aca="false">O126*H126</f>
        <v>0</v>
      </c>
      <c r="Q126" s="207" t="n">
        <v>0</v>
      </c>
      <c r="R126" s="207" t="n">
        <f aca="false">Q126*H126</f>
        <v>0</v>
      </c>
      <c r="S126" s="207" t="n">
        <v>0</v>
      </c>
      <c r="T126" s="208" t="n">
        <f aca="false">S126*H126</f>
        <v>0</v>
      </c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R126" s="209" t="s">
        <v>149</v>
      </c>
      <c r="AT126" s="209" t="s">
        <v>177</v>
      </c>
      <c r="AU126" s="209" t="s">
        <v>85</v>
      </c>
      <c r="AY126" s="3" t="s">
        <v>175</v>
      </c>
      <c r="BE126" s="210" t="n">
        <f aca="false">IF(N126="základní",J126,0)</f>
        <v>0</v>
      </c>
      <c r="BF126" s="210" t="n">
        <f aca="false">IF(N126="snížená",J126,0)</f>
        <v>0</v>
      </c>
      <c r="BG126" s="210" t="n">
        <f aca="false">IF(N126="zákl. přenesená",J126,0)</f>
        <v>0</v>
      </c>
      <c r="BH126" s="210" t="n">
        <f aca="false">IF(N126="sníž. přenesená",J126,0)</f>
        <v>0</v>
      </c>
      <c r="BI126" s="210" t="n">
        <f aca="false">IF(N126="nulová",J126,0)</f>
        <v>0</v>
      </c>
      <c r="BJ126" s="3" t="s">
        <v>83</v>
      </c>
      <c r="BK126" s="210" t="n">
        <f aca="false">ROUND(I126*H126,2)</f>
        <v>0</v>
      </c>
      <c r="BL126" s="3" t="s">
        <v>149</v>
      </c>
      <c r="BM126" s="209" t="s">
        <v>716</v>
      </c>
    </row>
    <row r="127" s="31" customFormat="true" ht="16.4" hidden="false" customHeight="false" outlineLevel="0" collapsed="false">
      <c r="A127" s="24"/>
      <c r="B127" s="25"/>
      <c r="C127" s="26"/>
      <c r="D127" s="211" t="s">
        <v>182</v>
      </c>
      <c r="E127" s="26"/>
      <c r="F127" s="212" t="s">
        <v>329</v>
      </c>
      <c r="G127" s="26"/>
      <c r="H127" s="26"/>
      <c r="I127" s="213"/>
      <c r="J127" s="26"/>
      <c r="K127" s="26"/>
      <c r="L127" s="30"/>
      <c r="M127" s="214"/>
      <c r="N127" s="215"/>
      <c r="O127" s="67"/>
      <c r="P127" s="67"/>
      <c r="Q127" s="67"/>
      <c r="R127" s="67"/>
      <c r="S127" s="67"/>
      <c r="T127" s="68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T127" s="3" t="s">
        <v>182</v>
      </c>
      <c r="AU127" s="3" t="s">
        <v>85</v>
      </c>
    </row>
    <row r="128" s="31" customFormat="true" ht="12.8" hidden="false" customHeight="false" outlineLevel="0" collapsed="false">
      <c r="A128" s="24"/>
      <c r="B128" s="25"/>
      <c r="C128" s="26"/>
      <c r="D128" s="216" t="s">
        <v>184</v>
      </c>
      <c r="E128" s="26"/>
      <c r="F128" s="217" t="s">
        <v>330</v>
      </c>
      <c r="G128" s="26"/>
      <c r="H128" s="26"/>
      <c r="I128" s="213"/>
      <c r="J128" s="26"/>
      <c r="K128" s="26"/>
      <c r="L128" s="30"/>
      <c r="M128" s="214"/>
      <c r="N128" s="215"/>
      <c r="O128" s="67"/>
      <c r="P128" s="67"/>
      <c r="Q128" s="67"/>
      <c r="R128" s="67"/>
      <c r="S128" s="67"/>
      <c r="T128" s="68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T128" s="3" t="s">
        <v>184</v>
      </c>
      <c r="AU128" s="3" t="s">
        <v>85</v>
      </c>
    </row>
    <row r="129" s="218" customFormat="true" ht="12.8" hidden="false" customHeight="false" outlineLevel="0" collapsed="false">
      <c r="B129" s="219"/>
      <c r="C129" s="220"/>
      <c r="D129" s="211" t="s">
        <v>186</v>
      </c>
      <c r="E129" s="221"/>
      <c r="F129" s="222" t="s">
        <v>331</v>
      </c>
      <c r="G129" s="220"/>
      <c r="H129" s="223" t="n">
        <v>171</v>
      </c>
      <c r="I129" s="224"/>
      <c r="J129" s="220"/>
      <c r="K129" s="220"/>
      <c r="L129" s="225"/>
      <c r="M129" s="226"/>
      <c r="N129" s="227"/>
      <c r="O129" s="227"/>
      <c r="P129" s="227"/>
      <c r="Q129" s="227"/>
      <c r="R129" s="227"/>
      <c r="S129" s="227"/>
      <c r="T129" s="228"/>
      <c r="AT129" s="229" t="s">
        <v>186</v>
      </c>
      <c r="AU129" s="229" t="s">
        <v>85</v>
      </c>
      <c r="AV129" s="218" t="s">
        <v>85</v>
      </c>
      <c r="AW129" s="218" t="s">
        <v>36</v>
      </c>
      <c r="AX129" s="218" t="s">
        <v>83</v>
      </c>
      <c r="AY129" s="229" t="s">
        <v>175</v>
      </c>
    </row>
    <row r="130" s="31" customFormat="true" ht="21.75" hidden="false" customHeight="true" outlineLevel="0" collapsed="false">
      <c r="A130" s="24"/>
      <c r="B130" s="25"/>
      <c r="C130" s="198" t="s">
        <v>235</v>
      </c>
      <c r="D130" s="198" t="s">
        <v>177</v>
      </c>
      <c r="E130" s="199" t="s">
        <v>333</v>
      </c>
      <c r="F130" s="200" t="s">
        <v>334</v>
      </c>
      <c r="G130" s="201" t="s">
        <v>112</v>
      </c>
      <c r="H130" s="202" t="n">
        <v>422.074</v>
      </c>
      <c r="I130" s="203"/>
      <c r="J130" s="204" t="n">
        <f aca="false">ROUND(I130*H130,2)</f>
        <v>0</v>
      </c>
      <c r="K130" s="200" t="s">
        <v>180</v>
      </c>
      <c r="L130" s="30"/>
      <c r="M130" s="205"/>
      <c r="N130" s="206" t="s">
        <v>46</v>
      </c>
      <c r="O130" s="67"/>
      <c r="P130" s="207" t="n">
        <f aca="false">O130*H130</f>
        <v>0</v>
      </c>
      <c r="Q130" s="207" t="n">
        <v>0</v>
      </c>
      <c r="R130" s="207" t="n">
        <f aca="false">Q130*H130</f>
        <v>0</v>
      </c>
      <c r="S130" s="207" t="n">
        <v>0</v>
      </c>
      <c r="T130" s="208" t="n">
        <f aca="false">S130*H130</f>
        <v>0</v>
      </c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R130" s="209" t="s">
        <v>149</v>
      </c>
      <c r="AT130" s="209" t="s">
        <v>177</v>
      </c>
      <c r="AU130" s="209" t="s">
        <v>85</v>
      </c>
      <c r="AY130" s="3" t="s">
        <v>175</v>
      </c>
      <c r="BE130" s="210" t="n">
        <f aca="false">IF(N130="základní",J130,0)</f>
        <v>0</v>
      </c>
      <c r="BF130" s="210" t="n">
        <f aca="false">IF(N130="snížená",J130,0)</f>
        <v>0</v>
      </c>
      <c r="BG130" s="210" t="n">
        <f aca="false">IF(N130="zákl. přenesená",J130,0)</f>
        <v>0</v>
      </c>
      <c r="BH130" s="210" t="n">
        <f aca="false">IF(N130="sníž. přenesená",J130,0)</f>
        <v>0</v>
      </c>
      <c r="BI130" s="210" t="n">
        <f aca="false">IF(N130="nulová",J130,0)</f>
        <v>0</v>
      </c>
      <c r="BJ130" s="3" t="s">
        <v>83</v>
      </c>
      <c r="BK130" s="210" t="n">
        <f aca="false">ROUND(I130*H130,2)</f>
        <v>0</v>
      </c>
      <c r="BL130" s="3" t="s">
        <v>149</v>
      </c>
      <c r="BM130" s="209" t="s">
        <v>335</v>
      </c>
    </row>
    <row r="131" s="31" customFormat="true" ht="16.4" hidden="false" customHeight="false" outlineLevel="0" collapsed="false">
      <c r="A131" s="24"/>
      <c r="B131" s="25"/>
      <c r="C131" s="26"/>
      <c r="D131" s="211" t="s">
        <v>182</v>
      </c>
      <c r="E131" s="26"/>
      <c r="F131" s="212" t="s">
        <v>336</v>
      </c>
      <c r="G131" s="26"/>
      <c r="H131" s="26"/>
      <c r="I131" s="213"/>
      <c r="J131" s="26"/>
      <c r="K131" s="26"/>
      <c r="L131" s="30"/>
      <c r="M131" s="214"/>
      <c r="N131" s="215"/>
      <c r="O131" s="67"/>
      <c r="P131" s="67"/>
      <c r="Q131" s="67"/>
      <c r="R131" s="67"/>
      <c r="S131" s="67"/>
      <c r="T131" s="68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T131" s="3" t="s">
        <v>182</v>
      </c>
      <c r="AU131" s="3" t="s">
        <v>85</v>
      </c>
    </row>
    <row r="132" s="31" customFormat="true" ht="12.8" hidden="false" customHeight="false" outlineLevel="0" collapsed="false">
      <c r="A132" s="24"/>
      <c r="B132" s="25"/>
      <c r="C132" s="26"/>
      <c r="D132" s="216" t="s">
        <v>184</v>
      </c>
      <c r="E132" s="26"/>
      <c r="F132" s="217" t="s">
        <v>337</v>
      </c>
      <c r="G132" s="26"/>
      <c r="H132" s="26"/>
      <c r="I132" s="213"/>
      <c r="J132" s="26"/>
      <c r="K132" s="26"/>
      <c r="L132" s="30"/>
      <c r="M132" s="214"/>
      <c r="N132" s="215"/>
      <c r="O132" s="67"/>
      <c r="P132" s="67"/>
      <c r="Q132" s="67"/>
      <c r="R132" s="67"/>
      <c r="S132" s="67"/>
      <c r="T132" s="68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T132" s="3" t="s">
        <v>184</v>
      </c>
      <c r="AU132" s="3" t="s">
        <v>85</v>
      </c>
    </row>
    <row r="133" s="218" customFormat="true" ht="12.8" hidden="false" customHeight="false" outlineLevel="0" collapsed="false">
      <c r="B133" s="219"/>
      <c r="C133" s="220"/>
      <c r="D133" s="211" t="s">
        <v>186</v>
      </c>
      <c r="E133" s="221"/>
      <c r="F133" s="222" t="s">
        <v>339</v>
      </c>
      <c r="G133" s="220"/>
      <c r="H133" s="223" t="n">
        <v>408.357</v>
      </c>
      <c r="I133" s="224"/>
      <c r="J133" s="220"/>
      <c r="K133" s="220"/>
      <c r="L133" s="225"/>
      <c r="M133" s="226"/>
      <c r="N133" s="227"/>
      <c r="O133" s="227"/>
      <c r="P133" s="227"/>
      <c r="Q133" s="227"/>
      <c r="R133" s="227"/>
      <c r="S133" s="227"/>
      <c r="T133" s="228"/>
      <c r="AT133" s="229" t="s">
        <v>186</v>
      </c>
      <c r="AU133" s="229" t="s">
        <v>85</v>
      </c>
      <c r="AV133" s="218" t="s">
        <v>85</v>
      </c>
      <c r="AW133" s="218" t="s">
        <v>36</v>
      </c>
      <c r="AX133" s="218" t="s">
        <v>75</v>
      </c>
      <c r="AY133" s="229" t="s">
        <v>175</v>
      </c>
    </row>
    <row r="134" s="218" customFormat="true" ht="12.8" hidden="false" customHeight="false" outlineLevel="0" collapsed="false">
      <c r="B134" s="219"/>
      <c r="C134" s="220"/>
      <c r="D134" s="211" t="s">
        <v>186</v>
      </c>
      <c r="E134" s="221"/>
      <c r="F134" s="222" t="s">
        <v>618</v>
      </c>
      <c r="G134" s="220"/>
      <c r="H134" s="223" t="n">
        <v>13.717</v>
      </c>
      <c r="I134" s="224"/>
      <c r="J134" s="220"/>
      <c r="K134" s="220"/>
      <c r="L134" s="225"/>
      <c r="M134" s="226"/>
      <c r="N134" s="227"/>
      <c r="O134" s="227"/>
      <c r="P134" s="227"/>
      <c r="Q134" s="227"/>
      <c r="R134" s="227"/>
      <c r="S134" s="227"/>
      <c r="T134" s="228"/>
      <c r="AT134" s="229" t="s">
        <v>186</v>
      </c>
      <c r="AU134" s="229" t="s">
        <v>85</v>
      </c>
      <c r="AV134" s="218" t="s">
        <v>85</v>
      </c>
      <c r="AW134" s="218" t="s">
        <v>36</v>
      </c>
      <c r="AX134" s="218" t="s">
        <v>75</v>
      </c>
      <c r="AY134" s="229" t="s">
        <v>175</v>
      </c>
    </row>
    <row r="135" s="230" customFormat="true" ht="12.8" hidden="false" customHeight="false" outlineLevel="0" collapsed="false">
      <c r="B135" s="231"/>
      <c r="C135" s="232"/>
      <c r="D135" s="211" t="s">
        <v>186</v>
      </c>
      <c r="E135" s="233"/>
      <c r="F135" s="234" t="s">
        <v>210</v>
      </c>
      <c r="G135" s="232"/>
      <c r="H135" s="235" t="n">
        <v>422.074</v>
      </c>
      <c r="I135" s="236"/>
      <c r="J135" s="232"/>
      <c r="K135" s="232"/>
      <c r="L135" s="237"/>
      <c r="M135" s="238"/>
      <c r="N135" s="239"/>
      <c r="O135" s="239"/>
      <c r="P135" s="239"/>
      <c r="Q135" s="239"/>
      <c r="R135" s="239"/>
      <c r="S135" s="239"/>
      <c r="T135" s="240"/>
      <c r="AT135" s="241" t="s">
        <v>186</v>
      </c>
      <c r="AU135" s="241" t="s">
        <v>85</v>
      </c>
      <c r="AV135" s="230" t="s">
        <v>149</v>
      </c>
      <c r="AW135" s="230" t="s">
        <v>36</v>
      </c>
      <c r="AX135" s="230" t="s">
        <v>83</v>
      </c>
      <c r="AY135" s="241" t="s">
        <v>175</v>
      </c>
    </row>
    <row r="136" s="31" customFormat="true" ht="16.5" hidden="false" customHeight="true" outlineLevel="0" collapsed="false">
      <c r="A136" s="24"/>
      <c r="B136" s="25"/>
      <c r="C136" s="198" t="s">
        <v>142</v>
      </c>
      <c r="D136" s="198" t="s">
        <v>177</v>
      </c>
      <c r="E136" s="199" t="s">
        <v>348</v>
      </c>
      <c r="F136" s="200" t="s">
        <v>349</v>
      </c>
      <c r="G136" s="201" t="s">
        <v>112</v>
      </c>
      <c r="H136" s="202" t="n">
        <v>13.717</v>
      </c>
      <c r="I136" s="203"/>
      <c r="J136" s="204" t="n">
        <f aca="false">ROUND(I136*H136,2)</f>
        <v>0</v>
      </c>
      <c r="K136" s="200" t="s">
        <v>180</v>
      </c>
      <c r="L136" s="30"/>
      <c r="M136" s="205"/>
      <c r="N136" s="206" t="s">
        <v>46</v>
      </c>
      <c r="O136" s="67"/>
      <c r="P136" s="207" t="n">
        <f aca="false">O136*H136</f>
        <v>0</v>
      </c>
      <c r="Q136" s="207" t="n">
        <v>0</v>
      </c>
      <c r="R136" s="207" t="n">
        <f aca="false">Q136*H136</f>
        <v>0</v>
      </c>
      <c r="S136" s="207" t="n">
        <v>0</v>
      </c>
      <c r="T136" s="208" t="n">
        <f aca="false">S136*H136</f>
        <v>0</v>
      </c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R136" s="209" t="s">
        <v>149</v>
      </c>
      <c r="AT136" s="209" t="s">
        <v>177</v>
      </c>
      <c r="AU136" s="209" t="s">
        <v>85</v>
      </c>
      <c r="AY136" s="3" t="s">
        <v>175</v>
      </c>
      <c r="BE136" s="210" t="n">
        <f aca="false">IF(N136="základní",J136,0)</f>
        <v>0</v>
      </c>
      <c r="BF136" s="210" t="n">
        <f aca="false">IF(N136="snížená",J136,0)</f>
        <v>0</v>
      </c>
      <c r="BG136" s="210" t="n">
        <f aca="false">IF(N136="zákl. přenesená",J136,0)</f>
        <v>0</v>
      </c>
      <c r="BH136" s="210" t="n">
        <f aca="false">IF(N136="sníž. přenesená",J136,0)</f>
        <v>0</v>
      </c>
      <c r="BI136" s="210" t="n">
        <f aca="false">IF(N136="nulová",J136,0)</f>
        <v>0</v>
      </c>
      <c r="BJ136" s="3" t="s">
        <v>83</v>
      </c>
      <c r="BK136" s="210" t="n">
        <f aca="false">ROUND(I136*H136,2)</f>
        <v>0</v>
      </c>
      <c r="BL136" s="3" t="s">
        <v>149</v>
      </c>
      <c r="BM136" s="209" t="s">
        <v>620</v>
      </c>
    </row>
    <row r="137" s="31" customFormat="true" ht="16.4" hidden="false" customHeight="false" outlineLevel="0" collapsed="false">
      <c r="A137" s="24"/>
      <c r="B137" s="25"/>
      <c r="C137" s="26"/>
      <c r="D137" s="211" t="s">
        <v>182</v>
      </c>
      <c r="E137" s="26"/>
      <c r="F137" s="212" t="s">
        <v>351</v>
      </c>
      <c r="G137" s="26"/>
      <c r="H137" s="26"/>
      <c r="I137" s="213"/>
      <c r="J137" s="26"/>
      <c r="K137" s="26"/>
      <c r="L137" s="30"/>
      <c r="M137" s="214"/>
      <c r="N137" s="215"/>
      <c r="O137" s="67"/>
      <c r="P137" s="67"/>
      <c r="Q137" s="67"/>
      <c r="R137" s="67"/>
      <c r="S137" s="67"/>
      <c r="T137" s="68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T137" s="3" t="s">
        <v>182</v>
      </c>
      <c r="AU137" s="3" t="s">
        <v>85</v>
      </c>
    </row>
    <row r="138" s="31" customFormat="true" ht="12.8" hidden="false" customHeight="false" outlineLevel="0" collapsed="false">
      <c r="A138" s="24"/>
      <c r="B138" s="25"/>
      <c r="C138" s="26"/>
      <c r="D138" s="216" t="s">
        <v>184</v>
      </c>
      <c r="E138" s="26"/>
      <c r="F138" s="217" t="s">
        <v>352</v>
      </c>
      <c r="G138" s="26"/>
      <c r="H138" s="26"/>
      <c r="I138" s="213"/>
      <c r="J138" s="26"/>
      <c r="K138" s="26"/>
      <c r="L138" s="30"/>
      <c r="M138" s="214"/>
      <c r="N138" s="215"/>
      <c r="O138" s="67"/>
      <c r="P138" s="67"/>
      <c r="Q138" s="67"/>
      <c r="R138" s="67"/>
      <c r="S138" s="67"/>
      <c r="T138" s="68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T138" s="3" t="s">
        <v>184</v>
      </c>
      <c r="AU138" s="3" t="s">
        <v>85</v>
      </c>
    </row>
    <row r="139" s="218" customFormat="true" ht="12.8" hidden="false" customHeight="false" outlineLevel="0" collapsed="false">
      <c r="B139" s="219"/>
      <c r="C139" s="220"/>
      <c r="D139" s="211" t="s">
        <v>186</v>
      </c>
      <c r="E139" s="221"/>
      <c r="F139" s="222" t="s">
        <v>353</v>
      </c>
      <c r="G139" s="220"/>
      <c r="H139" s="223" t="n">
        <v>13.717</v>
      </c>
      <c r="I139" s="224"/>
      <c r="J139" s="220"/>
      <c r="K139" s="220"/>
      <c r="L139" s="225"/>
      <c r="M139" s="226"/>
      <c r="N139" s="227"/>
      <c r="O139" s="227"/>
      <c r="P139" s="227"/>
      <c r="Q139" s="227"/>
      <c r="R139" s="227"/>
      <c r="S139" s="227"/>
      <c r="T139" s="228"/>
      <c r="AT139" s="229" t="s">
        <v>186</v>
      </c>
      <c r="AU139" s="229" t="s">
        <v>85</v>
      </c>
      <c r="AV139" s="218" t="s">
        <v>85</v>
      </c>
      <c r="AW139" s="218" t="s">
        <v>36</v>
      </c>
      <c r="AX139" s="218" t="s">
        <v>83</v>
      </c>
      <c r="AY139" s="229" t="s">
        <v>175</v>
      </c>
    </row>
    <row r="140" s="31" customFormat="true" ht="16.5" hidden="false" customHeight="true" outlineLevel="0" collapsed="false">
      <c r="A140" s="24"/>
      <c r="B140" s="25"/>
      <c r="C140" s="198" t="s">
        <v>8</v>
      </c>
      <c r="D140" s="198" t="s">
        <v>177</v>
      </c>
      <c r="E140" s="199" t="s">
        <v>355</v>
      </c>
      <c r="F140" s="200" t="s">
        <v>356</v>
      </c>
      <c r="G140" s="201" t="s">
        <v>112</v>
      </c>
      <c r="H140" s="202" t="n">
        <v>13.717</v>
      </c>
      <c r="I140" s="203"/>
      <c r="J140" s="204" t="n">
        <f aca="false">ROUND(I140*H140,2)</f>
        <v>0</v>
      </c>
      <c r="K140" s="200" t="s">
        <v>180</v>
      </c>
      <c r="L140" s="30"/>
      <c r="M140" s="205"/>
      <c r="N140" s="206" t="s">
        <v>46</v>
      </c>
      <c r="O140" s="67"/>
      <c r="P140" s="207" t="n">
        <f aca="false">O140*H140</f>
        <v>0</v>
      </c>
      <c r="Q140" s="207" t="n">
        <v>0</v>
      </c>
      <c r="R140" s="207" t="n">
        <f aca="false">Q140*H140</f>
        <v>0</v>
      </c>
      <c r="S140" s="207" t="n">
        <v>0</v>
      </c>
      <c r="T140" s="208" t="n">
        <f aca="false">S140*H140</f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R140" s="209" t="s">
        <v>149</v>
      </c>
      <c r="AT140" s="209" t="s">
        <v>177</v>
      </c>
      <c r="AU140" s="209" t="s">
        <v>85</v>
      </c>
      <c r="AY140" s="3" t="s">
        <v>175</v>
      </c>
      <c r="BE140" s="210" t="n">
        <f aca="false">IF(N140="základní",J140,0)</f>
        <v>0</v>
      </c>
      <c r="BF140" s="210" t="n">
        <f aca="false">IF(N140="snížená",J140,0)</f>
        <v>0</v>
      </c>
      <c r="BG140" s="210" t="n">
        <f aca="false">IF(N140="zákl. přenesená",J140,0)</f>
        <v>0</v>
      </c>
      <c r="BH140" s="210" t="n">
        <f aca="false">IF(N140="sníž. přenesená",J140,0)</f>
        <v>0</v>
      </c>
      <c r="BI140" s="210" t="n">
        <f aca="false">IF(N140="nulová",J140,0)</f>
        <v>0</v>
      </c>
      <c r="BJ140" s="3" t="s">
        <v>83</v>
      </c>
      <c r="BK140" s="210" t="n">
        <f aca="false">ROUND(I140*H140,2)</f>
        <v>0</v>
      </c>
      <c r="BL140" s="3" t="s">
        <v>149</v>
      </c>
      <c r="BM140" s="209" t="s">
        <v>621</v>
      </c>
    </row>
    <row r="141" s="31" customFormat="true" ht="16.4" hidden="false" customHeight="false" outlineLevel="0" collapsed="false">
      <c r="A141" s="24"/>
      <c r="B141" s="25"/>
      <c r="C141" s="26"/>
      <c r="D141" s="211" t="s">
        <v>182</v>
      </c>
      <c r="E141" s="26"/>
      <c r="F141" s="212" t="s">
        <v>358</v>
      </c>
      <c r="G141" s="26"/>
      <c r="H141" s="26"/>
      <c r="I141" s="213"/>
      <c r="J141" s="26"/>
      <c r="K141" s="26"/>
      <c r="L141" s="30"/>
      <c r="M141" s="214"/>
      <c r="N141" s="215"/>
      <c r="O141" s="67"/>
      <c r="P141" s="67"/>
      <c r="Q141" s="67"/>
      <c r="R141" s="67"/>
      <c r="S141" s="67"/>
      <c r="T141" s="68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T141" s="3" t="s">
        <v>182</v>
      </c>
      <c r="AU141" s="3" t="s">
        <v>85</v>
      </c>
    </row>
    <row r="142" s="31" customFormat="true" ht="12.8" hidden="false" customHeight="false" outlineLevel="0" collapsed="false">
      <c r="A142" s="24"/>
      <c r="B142" s="25"/>
      <c r="C142" s="26"/>
      <c r="D142" s="216" t="s">
        <v>184</v>
      </c>
      <c r="E142" s="26"/>
      <c r="F142" s="217" t="s">
        <v>359</v>
      </c>
      <c r="G142" s="26"/>
      <c r="H142" s="26"/>
      <c r="I142" s="213"/>
      <c r="J142" s="26"/>
      <c r="K142" s="26"/>
      <c r="L142" s="30"/>
      <c r="M142" s="214"/>
      <c r="N142" s="215"/>
      <c r="O142" s="67"/>
      <c r="P142" s="67"/>
      <c r="Q142" s="67"/>
      <c r="R142" s="67"/>
      <c r="S142" s="67"/>
      <c r="T142" s="68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T142" s="3" t="s">
        <v>184</v>
      </c>
      <c r="AU142" s="3" t="s">
        <v>85</v>
      </c>
    </row>
    <row r="143" s="242" customFormat="true" ht="12.8" hidden="false" customHeight="false" outlineLevel="0" collapsed="false">
      <c r="B143" s="243"/>
      <c r="C143" s="244"/>
      <c r="D143" s="211" t="s">
        <v>186</v>
      </c>
      <c r="E143" s="245"/>
      <c r="F143" s="246" t="s">
        <v>708</v>
      </c>
      <c r="G143" s="244"/>
      <c r="H143" s="245"/>
      <c r="I143" s="247"/>
      <c r="J143" s="244"/>
      <c r="K143" s="244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186</v>
      </c>
      <c r="AU143" s="252" t="s">
        <v>85</v>
      </c>
      <c r="AV143" s="242" t="s">
        <v>83</v>
      </c>
      <c r="AW143" s="242" t="s">
        <v>36</v>
      </c>
      <c r="AX143" s="242" t="s">
        <v>75</v>
      </c>
      <c r="AY143" s="252" t="s">
        <v>175</v>
      </c>
    </row>
    <row r="144" s="218" customFormat="true" ht="12.8" hidden="false" customHeight="false" outlineLevel="0" collapsed="false">
      <c r="B144" s="219"/>
      <c r="C144" s="220"/>
      <c r="D144" s="211" t="s">
        <v>186</v>
      </c>
      <c r="E144" s="221"/>
      <c r="F144" s="222" t="s">
        <v>717</v>
      </c>
      <c r="G144" s="220"/>
      <c r="H144" s="223" t="n">
        <v>3.747</v>
      </c>
      <c r="I144" s="224"/>
      <c r="J144" s="220"/>
      <c r="K144" s="220"/>
      <c r="L144" s="225"/>
      <c r="M144" s="226"/>
      <c r="N144" s="227"/>
      <c r="O144" s="227"/>
      <c r="P144" s="227"/>
      <c r="Q144" s="227"/>
      <c r="R144" s="227"/>
      <c r="S144" s="227"/>
      <c r="T144" s="228"/>
      <c r="AT144" s="229" t="s">
        <v>186</v>
      </c>
      <c r="AU144" s="229" t="s">
        <v>85</v>
      </c>
      <c r="AV144" s="218" t="s">
        <v>85</v>
      </c>
      <c r="AW144" s="218" t="s">
        <v>36</v>
      </c>
      <c r="AX144" s="218" t="s">
        <v>75</v>
      </c>
      <c r="AY144" s="229" t="s">
        <v>175</v>
      </c>
    </row>
    <row r="145" s="218" customFormat="true" ht="12.8" hidden="false" customHeight="false" outlineLevel="0" collapsed="false">
      <c r="B145" s="219"/>
      <c r="C145" s="220"/>
      <c r="D145" s="211" t="s">
        <v>186</v>
      </c>
      <c r="E145" s="221"/>
      <c r="F145" s="222" t="s">
        <v>718</v>
      </c>
      <c r="G145" s="220"/>
      <c r="H145" s="223" t="n">
        <v>4.037</v>
      </c>
      <c r="I145" s="224"/>
      <c r="J145" s="220"/>
      <c r="K145" s="220"/>
      <c r="L145" s="225"/>
      <c r="M145" s="226"/>
      <c r="N145" s="227"/>
      <c r="O145" s="227"/>
      <c r="P145" s="227"/>
      <c r="Q145" s="227"/>
      <c r="R145" s="227"/>
      <c r="S145" s="227"/>
      <c r="T145" s="228"/>
      <c r="AT145" s="229" t="s">
        <v>186</v>
      </c>
      <c r="AU145" s="229" t="s">
        <v>85</v>
      </c>
      <c r="AV145" s="218" t="s">
        <v>85</v>
      </c>
      <c r="AW145" s="218" t="s">
        <v>36</v>
      </c>
      <c r="AX145" s="218" t="s">
        <v>75</v>
      </c>
      <c r="AY145" s="229" t="s">
        <v>175</v>
      </c>
    </row>
    <row r="146" s="218" customFormat="true" ht="12.8" hidden="false" customHeight="false" outlineLevel="0" collapsed="false">
      <c r="B146" s="219"/>
      <c r="C146" s="220"/>
      <c r="D146" s="211" t="s">
        <v>186</v>
      </c>
      <c r="E146" s="221"/>
      <c r="F146" s="222" t="s">
        <v>719</v>
      </c>
      <c r="G146" s="220"/>
      <c r="H146" s="223" t="n">
        <v>2.918</v>
      </c>
      <c r="I146" s="224"/>
      <c r="J146" s="220"/>
      <c r="K146" s="220"/>
      <c r="L146" s="225"/>
      <c r="M146" s="226"/>
      <c r="N146" s="227"/>
      <c r="O146" s="227"/>
      <c r="P146" s="227"/>
      <c r="Q146" s="227"/>
      <c r="R146" s="227"/>
      <c r="S146" s="227"/>
      <c r="T146" s="228"/>
      <c r="AT146" s="229" t="s">
        <v>186</v>
      </c>
      <c r="AU146" s="229" t="s">
        <v>85</v>
      </c>
      <c r="AV146" s="218" t="s">
        <v>85</v>
      </c>
      <c r="AW146" s="218" t="s">
        <v>36</v>
      </c>
      <c r="AX146" s="218" t="s">
        <v>75</v>
      </c>
      <c r="AY146" s="229" t="s">
        <v>175</v>
      </c>
    </row>
    <row r="147" s="218" customFormat="true" ht="12.8" hidden="false" customHeight="false" outlineLevel="0" collapsed="false">
      <c r="B147" s="219"/>
      <c r="C147" s="220"/>
      <c r="D147" s="211" t="s">
        <v>186</v>
      </c>
      <c r="E147" s="221"/>
      <c r="F147" s="222" t="s">
        <v>720</v>
      </c>
      <c r="G147" s="220"/>
      <c r="H147" s="223" t="n">
        <v>3.015</v>
      </c>
      <c r="I147" s="224"/>
      <c r="J147" s="220"/>
      <c r="K147" s="220"/>
      <c r="L147" s="225"/>
      <c r="M147" s="226"/>
      <c r="N147" s="227"/>
      <c r="O147" s="227"/>
      <c r="P147" s="227"/>
      <c r="Q147" s="227"/>
      <c r="R147" s="227"/>
      <c r="S147" s="227"/>
      <c r="T147" s="228"/>
      <c r="AT147" s="229" t="s">
        <v>186</v>
      </c>
      <c r="AU147" s="229" t="s">
        <v>85</v>
      </c>
      <c r="AV147" s="218" t="s">
        <v>85</v>
      </c>
      <c r="AW147" s="218" t="s">
        <v>36</v>
      </c>
      <c r="AX147" s="218" t="s">
        <v>75</v>
      </c>
      <c r="AY147" s="229" t="s">
        <v>175</v>
      </c>
    </row>
    <row r="148" s="230" customFormat="true" ht="12.8" hidden="false" customHeight="false" outlineLevel="0" collapsed="false">
      <c r="B148" s="231"/>
      <c r="C148" s="232"/>
      <c r="D148" s="211" t="s">
        <v>186</v>
      </c>
      <c r="E148" s="233" t="s">
        <v>124</v>
      </c>
      <c r="F148" s="234" t="s">
        <v>210</v>
      </c>
      <c r="G148" s="232"/>
      <c r="H148" s="235" t="n">
        <v>13.717</v>
      </c>
      <c r="I148" s="236"/>
      <c r="J148" s="232"/>
      <c r="K148" s="232"/>
      <c r="L148" s="237"/>
      <c r="M148" s="238"/>
      <c r="N148" s="239"/>
      <c r="O148" s="239"/>
      <c r="P148" s="239"/>
      <c r="Q148" s="239"/>
      <c r="R148" s="239"/>
      <c r="S148" s="239"/>
      <c r="T148" s="240"/>
      <c r="AT148" s="241" t="s">
        <v>186</v>
      </c>
      <c r="AU148" s="241" t="s">
        <v>85</v>
      </c>
      <c r="AV148" s="230" t="s">
        <v>149</v>
      </c>
      <c r="AW148" s="230" t="s">
        <v>36</v>
      </c>
      <c r="AX148" s="230" t="s">
        <v>83</v>
      </c>
      <c r="AY148" s="241" t="s">
        <v>175</v>
      </c>
    </row>
    <row r="149" s="31" customFormat="true" ht="16.5" hidden="false" customHeight="true" outlineLevel="0" collapsed="false">
      <c r="A149" s="24"/>
      <c r="B149" s="25"/>
      <c r="C149" s="198" t="s">
        <v>259</v>
      </c>
      <c r="D149" s="198" t="s">
        <v>177</v>
      </c>
      <c r="E149" s="199" t="s">
        <v>362</v>
      </c>
      <c r="F149" s="200" t="s">
        <v>363</v>
      </c>
      <c r="G149" s="201" t="s">
        <v>112</v>
      </c>
      <c r="H149" s="202" t="n">
        <v>408.357</v>
      </c>
      <c r="I149" s="203"/>
      <c r="J149" s="204" t="n">
        <f aca="false">ROUND(I149*H149,2)</f>
        <v>0</v>
      </c>
      <c r="K149" s="200" t="s">
        <v>180</v>
      </c>
      <c r="L149" s="30"/>
      <c r="M149" s="205"/>
      <c r="N149" s="206" t="s">
        <v>46</v>
      </c>
      <c r="O149" s="67"/>
      <c r="P149" s="207" t="n">
        <f aca="false">O149*H149</f>
        <v>0</v>
      </c>
      <c r="Q149" s="207" t="n">
        <v>0</v>
      </c>
      <c r="R149" s="207" t="n">
        <f aca="false">Q149*H149</f>
        <v>0</v>
      </c>
      <c r="S149" s="207" t="n">
        <v>0</v>
      </c>
      <c r="T149" s="208" t="n">
        <f aca="false">S149*H149</f>
        <v>0</v>
      </c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R149" s="209" t="s">
        <v>149</v>
      </c>
      <c r="AT149" s="209" t="s">
        <v>177</v>
      </c>
      <c r="AU149" s="209" t="s">
        <v>85</v>
      </c>
      <c r="AY149" s="3" t="s">
        <v>175</v>
      </c>
      <c r="BE149" s="210" t="n">
        <f aca="false">IF(N149="základní",J149,0)</f>
        <v>0</v>
      </c>
      <c r="BF149" s="210" t="n">
        <f aca="false">IF(N149="snížená",J149,0)</f>
        <v>0</v>
      </c>
      <c r="BG149" s="210" t="n">
        <f aca="false">IF(N149="zákl. přenesená",J149,0)</f>
        <v>0</v>
      </c>
      <c r="BH149" s="210" t="n">
        <f aca="false">IF(N149="sníž. přenesená",J149,0)</f>
        <v>0</v>
      </c>
      <c r="BI149" s="210" t="n">
        <f aca="false">IF(N149="nulová",J149,0)</f>
        <v>0</v>
      </c>
      <c r="BJ149" s="3" t="s">
        <v>83</v>
      </c>
      <c r="BK149" s="210" t="n">
        <f aca="false">ROUND(I149*H149,2)</f>
        <v>0</v>
      </c>
      <c r="BL149" s="3" t="s">
        <v>149</v>
      </c>
      <c r="BM149" s="209" t="s">
        <v>364</v>
      </c>
    </row>
    <row r="150" s="31" customFormat="true" ht="12.8" hidden="false" customHeight="false" outlineLevel="0" collapsed="false">
      <c r="A150" s="24"/>
      <c r="B150" s="25"/>
      <c r="C150" s="26"/>
      <c r="D150" s="211" t="s">
        <v>182</v>
      </c>
      <c r="E150" s="26"/>
      <c r="F150" s="212" t="s">
        <v>365</v>
      </c>
      <c r="G150" s="26"/>
      <c r="H150" s="26"/>
      <c r="I150" s="213"/>
      <c r="J150" s="26"/>
      <c r="K150" s="26"/>
      <c r="L150" s="30"/>
      <c r="M150" s="214"/>
      <c r="N150" s="215"/>
      <c r="O150" s="67"/>
      <c r="P150" s="67"/>
      <c r="Q150" s="67"/>
      <c r="R150" s="67"/>
      <c r="S150" s="67"/>
      <c r="T150" s="68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T150" s="3" t="s">
        <v>182</v>
      </c>
      <c r="AU150" s="3" t="s">
        <v>85</v>
      </c>
    </row>
    <row r="151" s="31" customFormat="true" ht="12.8" hidden="false" customHeight="false" outlineLevel="0" collapsed="false">
      <c r="A151" s="24"/>
      <c r="B151" s="25"/>
      <c r="C151" s="26"/>
      <c r="D151" s="216" t="s">
        <v>184</v>
      </c>
      <c r="E151" s="26"/>
      <c r="F151" s="217" t="s">
        <v>366</v>
      </c>
      <c r="G151" s="26"/>
      <c r="H151" s="26"/>
      <c r="I151" s="213"/>
      <c r="J151" s="26"/>
      <c r="K151" s="26"/>
      <c r="L151" s="30"/>
      <c r="M151" s="214"/>
      <c r="N151" s="215"/>
      <c r="O151" s="67"/>
      <c r="P151" s="67"/>
      <c r="Q151" s="67"/>
      <c r="R151" s="67"/>
      <c r="S151" s="67"/>
      <c r="T151" s="68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T151" s="3" t="s">
        <v>184</v>
      </c>
      <c r="AU151" s="3" t="s">
        <v>85</v>
      </c>
    </row>
    <row r="152" s="218" customFormat="true" ht="12.8" hidden="false" customHeight="false" outlineLevel="0" collapsed="false">
      <c r="B152" s="219"/>
      <c r="C152" s="220"/>
      <c r="D152" s="211" t="s">
        <v>186</v>
      </c>
      <c r="E152" s="221"/>
      <c r="F152" s="222" t="s">
        <v>368</v>
      </c>
      <c r="G152" s="220"/>
      <c r="H152" s="223" t="n">
        <v>408.357</v>
      </c>
      <c r="I152" s="224"/>
      <c r="J152" s="220"/>
      <c r="K152" s="220"/>
      <c r="L152" s="225"/>
      <c r="M152" s="226"/>
      <c r="N152" s="227"/>
      <c r="O152" s="227"/>
      <c r="P152" s="227"/>
      <c r="Q152" s="227"/>
      <c r="R152" s="227"/>
      <c r="S152" s="227"/>
      <c r="T152" s="228"/>
      <c r="AT152" s="229" t="s">
        <v>186</v>
      </c>
      <c r="AU152" s="229" t="s">
        <v>85</v>
      </c>
      <c r="AV152" s="218" t="s">
        <v>85</v>
      </c>
      <c r="AW152" s="218" t="s">
        <v>36</v>
      </c>
      <c r="AX152" s="218" t="s">
        <v>83</v>
      </c>
      <c r="AY152" s="229" t="s">
        <v>175</v>
      </c>
    </row>
    <row r="153" s="31" customFormat="true" ht="16.5" hidden="false" customHeight="true" outlineLevel="0" collapsed="false">
      <c r="A153" s="24"/>
      <c r="B153" s="25"/>
      <c r="C153" s="198" t="s">
        <v>273</v>
      </c>
      <c r="D153" s="198" t="s">
        <v>177</v>
      </c>
      <c r="E153" s="199" t="s">
        <v>376</v>
      </c>
      <c r="F153" s="200" t="s">
        <v>377</v>
      </c>
      <c r="G153" s="201" t="s">
        <v>138</v>
      </c>
      <c r="H153" s="202" t="n">
        <v>9</v>
      </c>
      <c r="I153" s="203"/>
      <c r="J153" s="204" t="n">
        <f aca="false">ROUND(I153*H153,2)</f>
        <v>0</v>
      </c>
      <c r="K153" s="200" t="s">
        <v>180</v>
      </c>
      <c r="L153" s="30"/>
      <c r="M153" s="205"/>
      <c r="N153" s="206" t="s">
        <v>46</v>
      </c>
      <c r="O153" s="67"/>
      <c r="P153" s="207" t="n">
        <f aca="false">O153*H153</f>
        <v>0</v>
      </c>
      <c r="Q153" s="207" t="n">
        <v>0</v>
      </c>
      <c r="R153" s="207" t="n">
        <f aca="false">Q153*H153</f>
        <v>0</v>
      </c>
      <c r="S153" s="207" t="n">
        <v>0</v>
      </c>
      <c r="T153" s="208" t="n">
        <f aca="false">S153*H153</f>
        <v>0</v>
      </c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R153" s="209" t="s">
        <v>149</v>
      </c>
      <c r="AT153" s="209" t="s">
        <v>177</v>
      </c>
      <c r="AU153" s="209" t="s">
        <v>85</v>
      </c>
      <c r="AY153" s="3" t="s">
        <v>175</v>
      </c>
      <c r="BE153" s="210" t="n">
        <f aca="false">IF(N153="základní",J153,0)</f>
        <v>0</v>
      </c>
      <c r="BF153" s="210" t="n">
        <f aca="false">IF(N153="snížená",J153,0)</f>
        <v>0</v>
      </c>
      <c r="BG153" s="210" t="n">
        <f aca="false">IF(N153="zákl. přenesená",J153,0)</f>
        <v>0</v>
      </c>
      <c r="BH153" s="210" t="n">
        <f aca="false">IF(N153="sníž. přenesená",J153,0)</f>
        <v>0</v>
      </c>
      <c r="BI153" s="210" t="n">
        <f aca="false">IF(N153="nulová",J153,0)</f>
        <v>0</v>
      </c>
      <c r="BJ153" s="3" t="s">
        <v>83</v>
      </c>
      <c r="BK153" s="210" t="n">
        <f aca="false">ROUND(I153*H153,2)</f>
        <v>0</v>
      </c>
      <c r="BL153" s="3" t="s">
        <v>149</v>
      </c>
      <c r="BM153" s="209" t="s">
        <v>721</v>
      </c>
    </row>
    <row r="154" s="31" customFormat="true" ht="16.4" hidden="false" customHeight="false" outlineLevel="0" collapsed="false">
      <c r="A154" s="24"/>
      <c r="B154" s="25"/>
      <c r="C154" s="26"/>
      <c r="D154" s="211" t="s">
        <v>182</v>
      </c>
      <c r="E154" s="26"/>
      <c r="F154" s="212" t="s">
        <v>379</v>
      </c>
      <c r="G154" s="26"/>
      <c r="H154" s="26"/>
      <c r="I154" s="213"/>
      <c r="J154" s="26"/>
      <c r="K154" s="26"/>
      <c r="L154" s="30"/>
      <c r="M154" s="214"/>
      <c r="N154" s="215"/>
      <c r="O154" s="67"/>
      <c r="P154" s="67"/>
      <c r="Q154" s="67"/>
      <c r="R154" s="67"/>
      <c r="S154" s="67"/>
      <c r="T154" s="68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T154" s="3" t="s">
        <v>182</v>
      </c>
      <c r="AU154" s="3" t="s">
        <v>85</v>
      </c>
    </row>
    <row r="155" s="31" customFormat="true" ht="12.8" hidden="false" customHeight="false" outlineLevel="0" collapsed="false">
      <c r="A155" s="24"/>
      <c r="B155" s="25"/>
      <c r="C155" s="26"/>
      <c r="D155" s="216" t="s">
        <v>184</v>
      </c>
      <c r="E155" s="26"/>
      <c r="F155" s="217" t="s">
        <v>380</v>
      </c>
      <c r="G155" s="26"/>
      <c r="H155" s="26"/>
      <c r="I155" s="213"/>
      <c r="J155" s="26"/>
      <c r="K155" s="26"/>
      <c r="L155" s="30"/>
      <c r="M155" s="214"/>
      <c r="N155" s="215"/>
      <c r="O155" s="67"/>
      <c r="P155" s="67"/>
      <c r="Q155" s="67"/>
      <c r="R155" s="67"/>
      <c r="S155" s="67"/>
      <c r="T155" s="68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T155" s="3" t="s">
        <v>184</v>
      </c>
      <c r="AU155" s="3" t="s">
        <v>85</v>
      </c>
    </row>
    <row r="156" s="218" customFormat="true" ht="12.8" hidden="false" customHeight="false" outlineLevel="0" collapsed="false">
      <c r="B156" s="219"/>
      <c r="C156" s="220"/>
      <c r="D156" s="211" t="s">
        <v>186</v>
      </c>
      <c r="E156" s="221"/>
      <c r="F156" s="222" t="s">
        <v>147</v>
      </c>
      <c r="G156" s="220"/>
      <c r="H156" s="223" t="n">
        <v>9</v>
      </c>
      <c r="I156" s="224"/>
      <c r="J156" s="220"/>
      <c r="K156" s="220"/>
      <c r="L156" s="225"/>
      <c r="M156" s="226"/>
      <c r="N156" s="227"/>
      <c r="O156" s="227"/>
      <c r="P156" s="227"/>
      <c r="Q156" s="227"/>
      <c r="R156" s="227"/>
      <c r="S156" s="227"/>
      <c r="T156" s="228"/>
      <c r="AT156" s="229" t="s">
        <v>186</v>
      </c>
      <c r="AU156" s="229" t="s">
        <v>85</v>
      </c>
      <c r="AV156" s="218" t="s">
        <v>85</v>
      </c>
      <c r="AW156" s="218" t="s">
        <v>36</v>
      </c>
      <c r="AX156" s="218" t="s">
        <v>83</v>
      </c>
      <c r="AY156" s="229" t="s">
        <v>175</v>
      </c>
    </row>
    <row r="157" s="31" customFormat="true" ht="16.5" hidden="false" customHeight="true" outlineLevel="0" collapsed="false">
      <c r="A157" s="24"/>
      <c r="B157" s="25"/>
      <c r="C157" s="198" t="s">
        <v>280</v>
      </c>
      <c r="D157" s="198" t="s">
        <v>177</v>
      </c>
      <c r="E157" s="199" t="s">
        <v>382</v>
      </c>
      <c r="F157" s="200" t="s">
        <v>383</v>
      </c>
      <c r="G157" s="201" t="s">
        <v>384</v>
      </c>
      <c r="H157" s="202" t="n">
        <v>1.35</v>
      </c>
      <c r="I157" s="203"/>
      <c r="J157" s="204" t="n">
        <f aca="false">ROUND(I157*H157,2)</f>
        <v>0</v>
      </c>
      <c r="K157" s="200"/>
      <c r="L157" s="30"/>
      <c r="M157" s="205"/>
      <c r="N157" s="206" t="s">
        <v>46</v>
      </c>
      <c r="O157" s="67"/>
      <c r="P157" s="207" t="n">
        <f aca="false">O157*H157</f>
        <v>0</v>
      </c>
      <c r="Q157" s="207" t="n">
        <v>0</v>
      </c>
      <c r="R157" s="207" t="n">
        <f aca="false">Q157*H157</f>
        <v>0</v>
      </c>
      <c r="S157" s="207" t="n">
        <v>0</v>
      </c>
      <c r="T157" s="208" t="n">
        <f aca="false">S157*H157</f>
        <v>0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R157" s="209" t="s">
        <v>149</v>
      </c>
      <c r="AT157" s="209" t="s">
        <v>177</v>
      </c>
      <c r="AU157" s="209" t="s">
        <v>85</v>
      </c>
      <c r="AY157" s="3" t="s">
        <v>175</v>
      </c>
      <c r="BE157" s="210" t="n">
        <f aca="false">IF(N157="základní",J157,0)</f>
        <v>0</v>
      </c>
      <c r="BF157" s="210" t="n">
        <f aca="false">IF(N157="snížená",J157,0)</f>
        <v>0</v>
      </c>
      <c r="BG157" s="210" t="n">
        <f aca="false">IF(N157="zákl. přenesená",J157,0)</f>
        <v>0</v>
      </c>
      <c r="BH157" s="210" t="n">
        <f aca="false">IF(N157="sníž. přenesená",J157,0)</f>
        <v>0</v>
      </c>
      <c r="BI157" s="210" t="n">
        <f aca="false">IF(N157="nulová",J157,0)</f>
        <v>0</v>
      </c>
      <c r="BJ157" s="3" t="s">
        <v>83</v>
      </c>
      <c r="BK157" s="210" t="n">
        <f aca="false">ROUND(I157*H157,2)</f>
        <v>0</v>
      </c>
      <c r="BL157" s="3" t="s">
        <v>149</v>
      </c>
      <c r="BM157" s="209" t="s">
        <v>722</v>
      </c>
    </row>
    <row r="158" s="31" customFormat="true" ht="12.8" hidden="false" customHeight="false" outlineLevel="0" collapsed="false">
      <c r="A158" s="24"/>
      <c r="B158" s="25"/>
      <c r="C158" s="26"/>
      <c r="D158" s="211" t="s">
        <v>182</v>
      </c>
      <c r="E158" s="26"/>
      <c r="F158" s="212" t="s">
        <v>383</v>
      </c>
      <c r="G158" s="26"/>
      <c r="H158" s="26"/>
      <c r="I158" s="213"/>
      <c r="J158" s="26"/>
      <c r="K158" s="26"/>
      <c r="L158" s="30"/>
      <c r="M158" s="214"/>
      <c r="N158" s="215"/>
      <c r="O158" s="67"/>
      <c r="P158" s="67"/>
      <c r="Q158" s="67"/>
      <c r="R158" s="67"/>
      <c r="S158" s="67"/>
      <c r="T158" s="68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T158" s="3" t="s">
        <v>182</v>
      </c>
      <c r="AU158" s="3" t="s">
        <v>85</v>
      </c>
    </row>
    <row r="159" s="218" customFormat="true" ht="12.8" hidden="false" customHeight="false" outlineLevel="0" collapsed="false">
      <c r="B159" s="219"/>
      <c r="C159" s="220"/>
      <c r="D159" s="211" t="s">
        <v>186</v>
      </c>
      <c r="E159" s="221"/>
      <c r="F159" s="222" t="s">
        <v>387</v>
      </c>
      <c r="G159" s="220"/>
      <c r="H159" s="223" t="n">
        <v>1.35</v>
      </c>
      <c r="I159" s="224"/>
      <c r="J159" s="220"/>
      <c r="K159" s="220"/>
      <c r="L159" s="225"/>
      <c r="M159" s="226"/>
      <c r="N159" s="227"/>
      <c r="O159" s="227"/>
      <c r="P159" s="227"/>
      <c r="Q159" s="227"/>
      <c r="R159" s="227"/>
      <c r="S159" s="227"/>
      <c r="T159" s="228"/>
      <c r="AT159" s="229" t="s">
        <v>186</v>
      </c>
      <c r="AU159" s="229" t="s">
        <v>85</v>
      </c>
      <c r="AV159" s="218" t="s">
        <v>85</v>
      </c>
      <c r="AW159" s="218" t="s">
        <v>36</v>
      </c>
      <c r="AX159" s="218" t="s">
        <v>83</v>
      </c>
      <c r="AY159" s="229" t="s">
        <v>175</v>
      </c>
    </row>
    <row r="160" s="31" customFormat="true" ht="16.5" hidden="false" customHeight="true" outlineLevel="0" collapsed="false">
      <c r="A160" s="24"/>
      <c r="B160" s="25"/>
      <c r="C160" s="198" t="s">
        <v>286</v>
      </c>
      <c r="D160" s="198" t="s">
        <v>177</v>
      </c>
      <c r="E160" s="199" t="s">
        <v>394</v>
      </c>
      <c r="F160" s="200" t="s">
        <v>395</v>
      </c>
      <c r="G160" s="201" t="s">
        <v>138</v>
      </c>
      <c r="H160" s="202" t="n">
        <v>9</v>
      </c>
      <c r="I160" s="203"/>
      <c r="J160" s="204" t="n">
        <f aca="false">ROUND(I160*H160,2)</f>
        <v>0</v>
      </c>
      <c r="K160" s="200"/>
      <c r="L160" s="30"/>
      <c r="M160" s="205"/>
      <c r="N160" s="206" t="s">
        <v>46</v>
      </c>
      <c r="O160" s="67"/>
      <c r="P160" s="207" t="n">
        <f aca="false">O160*H160</f>
        <v>0</v>
      </c>
      <c r="Q160" s="207" t="n">
        <v>0</v>
      </c>
      <c r="R160" s="207" t="n">
        <f aca="false">Q160*H160</f>
        <v>0</v>
      </c>
      <c r="S160" s="207" t="n">
        <v>0</v>
      </c>
      <c r="T160" s="208" t="n">
        <f aca="false">S160*H160</f>
        <v>0</v>
      </c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R160" s="209" t="s">
        <v>149</v>
      </c>
      <c r="AT160" s="209" t="s">
        <v>177</v>
      </c>
      <c r="AU160" s="209" t="s">
        <v>85</v>
      </c>
      <c r="AY160" s="3" t="s">
        <v>175</v>
      </c>
      <c r="BE160" s="210" t="n">
        <f aca="false">IF(N160="základní",J160,0)</f>
        <v>0</v>
      </c>
      <c r="BF160" s="210" t="n">
        <f aca="false">IF(N160="snížená",J160,0)</f>
        <v>0</v>
      </c>
      <c r="BG160" s="210" t="n">
        <f aca="false">IF(N160="zákl. přenesená",J160,0)</f>
        <v>0</v>
      </c>
      <c r="BH160" s="210" t="n">
        <f aca="false">IF(N160="sníž. přenesená",J160,0)</f>
        <v>0</v>
      </c>
      <c r="BI160" s="210" t="n">
        <f aca="false">IF(N160="nulová",J160,0)</f>
        <v>0</v>
      </c>
      <c r="BJ160" s="3" t="s">
        <v>83</v>
      </c>
      <c r="BK160" s="210" t="n">
        <f aca="false">ROUND(I160*H160,2)</f>
        <v>0</v>
      </c>
      <c r="BL160" s="3" t="s">
        <v>149</v>
      </c>
      <c r="BM160" s="209" t="s">
        <v>723</v>
      </c>
    </row>
    <row r="161" s="31" customFormat="true" ht="12.8" hidden="false" customHeight="false" outlineLevel="0" collapsed="false">
      <c r="A161" s="24"/>
      <c r="B161" s="25"/>
      <c r="C161" s="26"/>
      <c r="D161" s="211" t="s">
        <v>182</v>
      </c>
      <c r="E161" s="26"/>
      <c r="F161" s="212" t="s">
        <v>395</v>
      </c>
      <c r="G161" s="26"/>
      <c r="H161" s="26"/>
      <c r="I161" s="213"/>
      <c r="J161" s="26"/>
      <c r="K161" s="26"/>
      <c r="L161" s="30"/>
      <c r="M161" s="214"/>
      <c r="N161" s="215"/>
      <c r="O161" s="67"/>
      <c r="P161" s="67"/>
      <c r="Q161" s="67"/>
      <c r="R161" s="67"/>
      <c r="S161" s="67"/>
      <c r="T161" s="68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T161" s="3" t="s">
        <v>182</v>
      </c>
      <c r="AU161" s="3" t="s">
        <v>85</v>
      </c>
    </row>
    <row r="162" s="218" customFormat="true" ht="12.8" hidden="false" customHeight="false" outlineLevel="0" collapsed="false">
      <c r="B162" s="219"/>
      <c r="C162" s="220"/>
      <c r="D162" s="211" t="s">
        <v>186</v>
      </c>
      <c r="E162" s="221"/>
      <c r="F162" s="222" t="s">
        <v>147</v>
      </c>
      <c r="G162" s="220"/>
      <c r="H162" s="223" t="n">
        <v>9</v>
      </c>
      <c r="I162" s="224"/>
      <c r="J162" s="220"/>
      <c r="K162" s="220"/>
      <c r="L162" s="225"/>
      <c r="M162" s="226"/>
      <c r="N162" s="227"/>
      <c r="O162" s="227"/>
      <c r="P162" s="227"/>
      <c r="Q162" s="227"/>
      <c r="R162" s="227"/>
      <c r="S162" s="227"/>
      <c r="T162" s="228"/>
      <c r="AT162" s="229" t="s">
        <v>186</v>
      </c>
      <c r="AU162" s="229" t="s">
        <v>85</v>
      </c>
      <c r="AV162" s="218" t="s">
        <v>85</v>
      </c>
      <c r="AW162" s="218" t="s">
        <v>36</v>
      </c>
      <c r="AX162" s="218" t="s">
        <v>83</v>
      </c>
      <c r="AY162" s="229" t="s">
        <v>175</v>
      </c>
    </row>
    <row r="163" s="31" customFormat="true" ht="16.5" hidden="false" customHeight="true" outlineLevel="0" collapsed="false">
      <c r="A163" s="24"/>
      <c r="B163" s="25"/>
      <c r="C163" s="198" t="s">
        <v>292</v>
      </c>
      <c r="D163" s="198" t="s">
        <v>177</v>
      </c>
      <c r="E163" s="199" t="s">
        <v>398</v>
      </c>
      <c r="F163" s="200" t="s">
        <v>399</v>
      </c>
      <c r="G163" s="201" t="s">
        <v>129</v>
      </c>
      <c r="H163" s="202" t="n">
        <v>207.341</v>
      </c>
      <c r="I163" s="203"/>
      <c r="J163" s="204" t="n">
        <f aca="false">ROUND(I163*H163,2)</f>
        <v>0</v>
      </c>
      <c r="K163" s="200" t="s">
        <v>180</v>
      </c>
      <c r="L163" s="30"/>
      <c r="M163" s="205"/>
      <c r="N163" s="206" t="s">
        <v>46</v>
      </c>
      <c r="O163" s="67"/>
      <c r="P163" s="207" t="n">
        <f aca="false">O163*H163</f>
        <v>0</v>
      </c>
      <c r="Q163" s="207" t="n">
        <v>0</v>
      </c>
      <c r="R163" s="207" t="n">
        <f aca="false">Q163*H163</f>
        <v>0</v>
      </c>
      <c r="S163" s="207" t="n">
        <v>0</v>
      </c>
      <c r="T163" s="208" t="n">
        <f aca="false">S163*H163</f>
        <v>0</v>
      </c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R163" s="209" t="s">
        <v>149</v>
      </c>
      <c r="AT163" s="209" t="s">
        <v>177</v>
      </c>
      <c r="AU163" s="209" t="s">
        <v>85</v>
      </c>
      <c r="AY163" s="3" t="s">
        <v>175</v>
      </c>
      <c r="BE163" s="210" t="n">
        <f aca="false">IF(N163="základní",J163,0)</f>
        <v>0</v>
      </c>
      <c r="BF163" s="210" t="n">
        <f aca="false">IF(N163="snížená",J163,0)</f>
        <v>0</v>
      </c>
      <c r="BG163" s="210" t="n">
        <f aca="false">IF(N163="zákl. přenesená",J163,0)</f>
        <v>0</v>
      </c>
      <c r="BH163" s="210" t="n">
        <f aca="false">IF(N163="sníž. přenesená",J163,0)</f>
        <v>0</v>
      </c>
      <c r="BI163" s="210" t="n">
        <f aca="false">IF(N163="nulová",J163,0)</f>
        <v>0</v>
      </c>
      <c r="BJ163" s="3" t="s">
        <v>83</v>
      </c>
      <c r="BK163" s="210" t="n">
        <f aca="false">ROUND(I163*H163,2)</f>
        <v>0</v>
      </c>
      <c r="BL163" s="3" t="s">
        <v>149</v>
      </c>
      <c r="BM163" s="209" t="s">
        <v>724</v>
      </c>
    </row>
    <row r="164" s="31" customFormat="true" ht="16.4" hidden="false" customHeight="false" outlineLevel="0" collapsed="false">
      <c r="A164" s="24"/>
      <c r="B164" s="25"/>
      <c r="C164" s="26"/>
      <c r="D164" s="211" t="s">
        <v>182</v>
      </c>
      <c r="E164" s="26"/>
      <c r="F164" s="212" t="s">
        <v>401</v>
      </c>
      <c r="G164" s="26"/>
      <c r="H164" s="26"/>
      <c r="I164" s="213"/>
      <c r="J164" s="26"/>
      <c r="K164" s="26"/>
      <c r="L164" s="30"/>
      <c r="M164" s="214"/>
      <c r="N164" s="215"/>
      <c r="O164" s="67"/>
      <c r="P164" s="67"/>
      <c r="Q164" s="67"/>
      <c r="R164" s="67"/>
      <c r="S164" s="67"/>
      <c r="T164" s="68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T164" s="3" t="s">
        <v>182</v>
      </c>
      <c r="AU164" s="3" t="s">
        <v>85</v>
      </c>
    </row>
    <row r="165" s="31" customFormat="true" ht="12.8" hidden="false" customHeight="false" outlineLevel="0" collapsed="false">
      <c r="A165" s="24"/>
      <c r="B165" s="25"/>
      <c r="C165" s="26"/>
      <c r="D165" s="216" t="s">
        <v>184</v>
      </c>
      <c r="E165" s="26"/>
      <c r="F165" s="217" t="s">
        <v>402</v>
      </c>
      <c r="G165" s="26"/>
      <c r="H165" s="26"/>
      <c r="I165" s="213"/>
      <c r="J165" s="26"/>
      <c r="K165" s="26"/>
      <c r="L165" s="30"/>
      <c r="M165" s="214"/>
      <c r="N165" s="215"/>
      <c r="O165" s="67"/>
      <c r="P165" s="67"/>
      <c r="Q165" s="67"/>
      <c r="R165" s="67"/>
      <c r="S165" s="67"/>
      <c r="T165" s="68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T165" s="3" t="s">
        <v>184</v>
      </c>
      <c r="AU165" s="3" t="s">
        <v>85</v>
      </c>
    </row>
    <row r="166" s="242" customFormat="true" ht="12.8" hidden="false" customHeight="false" outlineLevel="0" collapsed="false">
      <c r="B166" s="243"/>
      <c r="C166" s="244"/>
      <c r="D166" s="211" t="s">
        <v>186</v>
      </c>
      <c r="E166" s="245"/>
      <c r="F166" s="246" t="s">
        <v>708</v>
      </c>
      <c r="G166" s="244"/>
      <c r="H166" s="245"/>
      <c r="I166" s="247"/>
      <c r="J166" s="244"/>
      <c r="K166" s="244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186</v>
      </c>
      <c r="AU166" s="252" t="s">
        <v>85</v>
      </c>
      <c r="AV166" s="242" t="s">
        <v>83</v>
      </c>
      <c r="AW166" s="242" t="s">
        <v>36</v>
      </c>
      <c r="AX166" s="242" t="s">
        <v>75</v>
      </c>
      <c r="AY166" s="252" t="s">
        <v>175</v>
      </c>
    </row>
    <row r="167" s="218" customFormat="true" ht="12.8" hidden="false" customHeight="false" outlineLevel="0" collapsed="false">
      <c r="B167" s="219"/>
      <c r="C167" s="220"/>
      <c r="D167" s="211" t="s">
        <v>186</v>
      </c>
      <c r="E167" s="221"/>
      <c r="F167" s="222" t="s">
        <v>725</v>
      </c>
      <c r="G167" s="220"/>
      <c r="H167" s="223" t="n">
        <v>21.509</v>
      </c>
      <c r="I167" s="224"/>
      <c r="J167" s="220"/>
      <c r="K167" s="220"/>
      <c r="L167" s="225"/>
      <c r="M167" s="226"/>
      <c r="N167" s="227"/>
      <c r="O167" s="227"/>
      <c r="P167" s="227"/>
      <c r="Q167" s="227"/>
      <c r="R167" s="227"/>
      <c r="S167" s="227"/>
      <c r="T167" s="228"/>
      <c r="AT167" s="229" t="s">
        <v>186</v>
      </c>
      <c r="AU167" s="229" t="s">
        <v>85</v>
      </c>
      <c r="AV167" s="218" t="s">
        <v>85</v>
      </c>
      <c r="AW167" s="218" t="s">
        <v>36</v>
      </c>
      <c r="AX167" s="218" t="s">
        <v>75</v>
      </c>
      <c r="AY167" s="229" t="s">
        <v>175</v>
      </c>
    </row>
    <row r="168" s="218" customFormat="true" ht="12.8" hidden="false" customHeight="false" outlineLevel="0" collapsed="false">
      <c r="B168" s="219"/>
      <c r="C168" s="220"/>
      <c r="D168" s="211" t="s">
        <v>186</v>
      </c>
      <c r="E168" s="221"/>
      <c r="F168" s="222" t="s">
        <v>726</v>
      </c>
      <c r="G168" s="220"/>
      <c r="H168" s="223" t="n">
        <v>71.001</v>
      </c>
      <c r="I168" s="224"/>
      <c r="J168" s="220"/>
      <c r="K168" s="220"/>
      <c r="L168" s="225"/>
      <c r="M168" s="226"/>
      <c r="N168" s="227"/>
      <c r="O168" s="227"/>
      <c r="P168" s="227"/>
      <c r="Q168" s="227"/>
      <c r="R168" s="227"/>
      <c r="S168" s="227"/>
      <c r="T168" s="228"/>
      <c r="AT168" s="229" t="s">
        <v>186</v>
      </c>
      <c r="AU168" s="229" t="s">
        <v>85</v>
      </c>
      <c r="AV168" s="218" t="s">
        <v>85</v>
      </c>
      <c r="AW168" s="218" t="s">
        <v>36</v>
      </c>
      <c r="AX168" s="218" t="s">
        <v>75</v>
      </c>
      <c r="AY168" s="229" t="s">
        <v>175</v>
      </c>
    </row>
    <row r="169" s="218" customFormat="true" ht="12.8" hidden="false" customHeight="false" outlineLevel="0" collapsed="false">
      <c r="B169" s="219"/>
      <c r="C169" s="220"/>
      <c r="D169" s="211" t="s">
        <v>186</v>
      </c>
      <c r="E169" s="221"/>
      <c r="F169" s="222" t="s">
        <v>727</v>
      </c>
      <c r="G169" s="220"/>
      <c r="H169" s="223" t="n">
        <v>54.375</v>
      </c>
      <c r="I169" s="224"/>
      <c r="J169" s="220"/>
      <c r="K169" s="220"/>
      <c r="L169" s="225"/>
      <c r="M169" s="226"/>
      <c r="N169" s="227"/>
      <c r="O169" s="227"/>
      <c r="P169" s="227"/>
      <c r="Q169" s="227"/>
      <c r="R169" s="227"/>
      <c r="S169" s="227"/>
      <c r="T169" s="228"/>
      <c r="AT169" s="229" t="s">
        <v>186</v>
      </c>
      <c r="AU169" s="229" t="s">
        <v>85</v>
      </c>
      <c r="AV169" s="218" t="s">
        <v>85</v>
      </c>
      <c r="AW169" s="218" t="s">
        <v>36</v>
      </c>
      <c r="AX169" s="218" t="s">
        <v>75</v>
      </c>
      <c r="AY169" s="229" t="s">
        <v>175</v>
      </c>
    </row>
    <row r="170" s="218" customFormat="true" ht="12.8" hidden="false" customHeight="false" outlineLevel="0" collapsed="false">
      <c r="B170" s="219"/>
      <c r="C170" s="220"/>
      <c r="D170" s="211" t="s">
        <v>186</v>
      </c>
      <c r="E170" s="221"/>
      <c r="F170" s="222" t="s">
        <v>728</v>
      </c>
      <c r="G170" s="220"/>
      <c r="H170" s="223" t="n">
        <v>45.493</v>
      </c>
      <c r="I170" s="224"/>
      <c r="J170" s="220"/>
      <c r="K170" s="220"/>
      <c r="L170" s="225"/>
      <c r="M170" s="226"/>
      <c r="N170" s="227"/>
      <c r="O170" s="227"/>
      <c r="P170" s="227"/>
      <c r="Q170" s="227"/>
      <c r="R170" s="227"/>
      <c r="S170" s="227"/>
      <c r="T170" s="228"/>
      <c r="AT170" s="229" t="s">
        <v>186</v>
      </c>
      <c r="AU170" s="229" t="s">
        <v>85</v>
      </c>
      <c r="AV170" s="218" t="s">
        <v>85</v>
      </c>
      <c r="AW170" s="218" t="s">
        <v>36</v>
      </c>
      <c r="AX170" s="218" t="s">
        <v>75</v>
      </c>
      <c r="AY170" s="229" t="s">
        <v>175</v>
      </c>
    </row>
    <row r="171" s="254" customFormat="true" ht="12.8" hidden="false" customHeight="false" outlineLevel="0" collapsed="false">
      <c r="B171" s="255"/>
      <c r="C171" s="256"/>
      <c r="D171" s="211" t="s">
        <v>186</v>
      </c>
      <c r="E171" s="257"/>
      <c r="F171" s="258" t="s">
        <v>428</v>
      </c>
      <c r="G171" s="256"/>
      <c r="H171" s="259" t="n">
        <v>192.378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AT171" s="265" t="s">
        <v>186</v>
      </c>
      <c r="AU171" s="265" t="s">
        <v>85</v>
      </c>
      <c r="AV171" s="254" t="s">
        <v>194</v>
      </c>
      <c r="AW171" s="254" t="s">
        <v>36</v>
      </c>
      <c r="AX171" s="254" t="s">
        <v>75</v>
      </c>
      <c r="AY171" s="265" t="s">
        <v>175</v>
      </c>
    </row>
    <row r="172" s="218" customFormat="true" ht="12.8" hidden="false" customHeight="false" outlineLevel="0" collapsed="false">
      <c r="B172" s="219"/>
      <c r="C172" s="220"/>
      <c r="D172" s="211" t="s">
        <v>186</v>
      </c>
      <c r="E172" s="221"/>
      <c r="F172" s="222" t="s">
        <v>729</v>
      </c>
      <c r="G172" s="220"/>
      <c r="H172" s="223" t="n">
        <v>14.963</v>
      </c>
      <c r="I172" s="224"/>
      <c r="J172" s="220"/>
      <c r="K172" s="220"/>
      <c r="L172" s="225"/>
      <c r="M172" s="226"/>
      <c r="N172" s="227"/>
      <c r="O172" s="227"/>
      <c r="P172" s="227"/>
      <c r="Q172" s="227"/>
      <c r="R172" s="227"/>
      <c r="S172" s="227"/>
      <c r="T172" s="228"/>
      <c r="AT172" s="229" t="s">
        <v>186</v>
      </c>
      <c r="AU172" s="229" t="s">
        <v>85</v>
      </c>
      <c r="AV172" s="218" t="s">
        <v>85</v>
      </c>
      <c r="AW172" s="218" t="s">
        <v>36</v>
      </c>
      <c r="AX172" s="218" t="s">
        <v>75</v>
      </c>
      <c r="AY172" s="229" t="s">
        <v>175</v>
      </c>
    </row>
    <row r="173" s="254" customFormat="true" ht="12.8" hidden="false" customHeight="false" outlineLevel="0" collapsed="false">
      <c r="B173" s="255"/>
      <c r="C173" s="256"/>
      <c r="D173" s="211" t="s">
        <v>186</v>
      </c>
      <c r="E173" s="257"/>
      <c r="F173" s="258" t="s">
        <v>428</v>
      </c>
      <c r="G173" s="256"/>
      <c r="H173" s="259" t="n">
        <v>14.963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AT173" s="265" t="s">
        <v>186</v>
      </c>
      <c r="AU173" s="265" t="s">
        <v>85</v>
      </c>
      <c r="AV173" s="254" t="s">
        <v>194</v>
      </c>
      <c r="AW173" s="254" t="s">
        <v>36</v>
      </c>
      <c r="AX173" s="254" t="s">
        <v>75</v>
      </c>
      <c r="AY173" s="265" t="s">
        <v>175</v>
      </c>
    </row>
    <row r="174" s="230" customFormat="true" ht="12.8" hidden="false" customHeight="false" outlineLevel="0" collapsed="false">
      <c r="B174" s="231"/>
      <c r="C174" s="232"/>
      <c r="D174" s="211" t="s">
        <v>186</v>
      </c>
      <c r="E174" s="233"/>
      <c r="F174" s="234" t="s">
        <v>210</v>
      </c>
      <c r="G174" s="232"/>
      <c r="H174" s="235" t="n">
        <v>207.341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186</v>
      </c>
      <c r="AU174" s="241" t="s">
        <v>85</v>
      </c>
      <c r="AV174" s="230" t="s">
        <v>149</v>
      </c>
      <c r="AW174" s="230" t="s">
        <v>36</v>
      </c>
      <c r="AX174" s="230" t="s">
        <v>83</v>
      </c>
      <c r="AY174" s="241" t="s">
        <v>175</v>
      </c>
    </row>
    <row r="175" s="181" customFormat="true" ht="22.8" hidden="false" customHeight="true" outlineLevel="0" collapsed="false">
      <c r="B175" s="182"/>
      <c r="C175" s="183"/>
      <c r="D175" s="184" t="s">
        <v>74</v>
      </c>
      <c r="E175" s="196" t="s">
        <v>149</v>
      </c>
      <c r="F175" s="196" t="s">
        <v>404</v>
      </c>
      <c r="G175" s="183"/>
      <c r="H175" s="183"/>
      <c r="I175" s="186"/>
      <c r="J175" s="197" t="n">
        <f aca="false">BK175</f>
        <v>0</v>
      </c>
      <c r="K175" s="183"/>
      <c r="L175" s="188"/>
      <c r="M175" s="189"/>
      <c r="N175" s="190"/>
      <c r="O175" s="190"/>
      <c r="P175" s="191" t="n">
        <f aca="false">SUM(P176:P190)</f>
        <v>0</v>
      </c>
      <c r="Q175" s="190"/>
      <c r="R175" s="191" t="n">
        <f aca="false">SUM(R176:R190)</f>
        <v>669.80039808</v>
      </c>
      <c r="S175" s="190"/>
      <c r="T175" s="192" t="n">
        <f aca="false">SUM(T176:T190)</f>
        <v>0</v>
      </c>
      <c r="AR175" s="193" t="s">
        <v>83</v>
      </c>
      <c r="AT175" s="194" t="s">
        <v>74</v>
      </c>
      <c r="AU175" s="194" t="s">
        <v>83</v>
      </c>
      <c r="AY175" s="193" t="s">
        <v>175</v>
      </c>
      <c r="BK175" s="195" t="n">
        <f aca="false">SUM(BK176:BK190)</f>
        <v>0</v>
      </c>
    </row>
    <row r="176" s="31" customFormat="true" ht="16.5" hidden="false" customHeight="true" outlineLevel="0" collapsed="false">
      <c r="A176" s="24"/>
      <c r="B176" s="25"/>
      <c r="C176" s="198" t="s">
        <v>298</v>
      </c>
      <c r="D176" s="198" t="s">
        <v>177</v>
      </c>
      <c r="E176" s="199" t="s">
        <v>415</v>
      </c>
      <c r="F176" s="200" t="s">
        <v>416</v>
      </c>
      <c r="G176" s="201" t="s">
        <v>112</v>
      </c>
      <c r="H176" s="202" t="n">
        <v>275.176</v>
      </c>
      <c r="I176" s="203"/>
      <c r="J176" s="204" t="n">
        <f aca="false">ROUND(I176*H176,2)</f>
        <v>0</v>
      </c>
      <c r="K176" s="200" t="s">
        <v>180</v>
      </c>
      <c r="L176" s="30"/>
      <c r="M176" s="205"/>
      <c r="N176" s="206" t="s">
        <v>46</v>
      </c>
      <c r="O176" s="67"/>
      <c r="P176" s="207" t="n">
        <f aca="false">O176*H176</f>
        <v>0</v>
      </c>
      <c r="Q176" s="207" t="n">
        <v>2.43408</v>
      </c>
      <c r="R176" s="207" t="n">
        <f aca="false">Q176*H176</f>
        <v>669.80039808</v>
      </c>
      <c r="S176" s="207" t="n">
        <v>0</v>
      </c>
      <c r="T176" s="208" t="n">
        <f aca="false">S176*H176</f>
        <v>0</v>
      </c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R176" s="209" t="s">
        <v>149</v>
      </c>
      <c r="AT176" s="209" t="s">
        <v>177</v>
      </c>
      <c r="AU176" s="209" t="s">
        <v>85</v>
      </c>
      <c r="AY176" s="3" t="s">
        <v>175</v>
      </c>
      <c r="BE176" s="210" t="n">
        <f aca="false">IF(N176="základní",J176,0)</f>
        <v>0</v>
      </c>
      <c r="BF176" s="210" t="n">
        <f aca="false">IF(N176="snížená",J176,0)</f>
        <v>0</v>
      </c>
      <c r="BG176" s="210" t="n">
        <f aca="false">IF(N176="zákl. přenesená",J176,0)</f>
        <v>0</v>
      </c>
      <c r="BH176" s="210" t="n">
        <f aca="false">IF(N176="sníž. přenesená",J176,0)</f>
        <v>0</v>
      </c>
      <c r="BI176" s="210" t="n">
        <f aca="false">IF(N176="nulová",J176,0)</f>
        <v>0</v>
      </c>
      <c r="BJ176" s="3" t="s">
        <v>83</v>
      </c>
      <c r="BK176" s="210" t="n">
        <f aca="false">ROUND(I176*H176,2)</f>
        <v>0</v>
      </c>
      <c r="BL176" s="3" t="s">
        <v>149</v>
      </c>
      <c r="BM176" s="209" t="s">
        <v>417</v>
      </c>
    </row>
    <row r="177" s="31" customFormat="true" ht="12.8" hidden="false" customHeight="false" outlineLevel="0" collapsed="false">
      <c r="A177" s="24"/>
      <c r="B177" s="25"/>
      <c r="C177" s="26"/>
      <c r="D177" s="211" t="s">
        <v>182</v>
      </c>
      <c r="E177" s="26"/>
      <c r="F177" s="212" t="s">
        <v>418</v>
      </c>
      <c r="G177" s="26"/>
      <c r="H177" s="26"/>
      <c r="I177" s="213"/>
      <c r="J177" s="26"/>
      <c r="K177" s="26"/>
      <c r="L177" s="30"/>
      <c r="M177" s="214"/>
      <c r="N177" s="215"/>
      <c r="O177" s="67"/>
      <c r="P177" s="67"/>
      <c r="Q177" s="67"/>
      <c r="R177" s="67"/>
      <c r="S177" s="67"/>
      <c r="T177" s="68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T177" s="3" t="s">
        <v>182</v>
      </c>
      <c r="AU177" s="3" t="s">
        <v>85</v>
      </c>
    </row>
    <row r="178" s="31" customFormat="true" ht="12.8" hidden="false" customHeight="false" outlineLevel="0" collapsed="false">
      <c r="A178" s="24"/>
      <c r="B178" s="25"/>
      <c r="C178" s="26"/>
      <c r="D178" s="216" t="s">
        <v>184</v>
      </c>
      <c r="E178" s="26"/>
      <c r="F178" s="217" t="s">
        <v>419</v>
      </c>
      <c r="G178" s="26"/>
      <c r="H178" s="26"/>
      <c r="I178" s="213"/>
      <c r="J178" s="26"/>
      <c r="K178" s="26"/>
      <c r="L178" s="30"/>
      <c r="M178" s="214"/>
      <c r="N178" s="215"/>
      <c r="O178" s="67"/>
      <c r="P178" s="67"/>
      <c r="Q178" s="67"/>
      <c r="R178" s="67"/>
      <c r="S178" s="67"/>
      <c r="T178" s="68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T178" s="3" t="s">
        <v>184</v>
      </c>
      <c r="AU178" s="3" t="s">
        <v>85</v>
      </c>
    </row>
    <row r="179" s="31" customFormat="true" ht="31.3" hidden="false" customHeight="false" outlineLevel="0" collapsed="false">
      <c r="A179" s="24"/>
      <c r="B179" s="25"/>
      <c r="C179" s="26"/>
      <c r="D179" s="211" t="s">
        <v>411</v>
      </c>
      <c r="E179" s="26"/>
      <c r="F179" s="253" t="s">
        <v>420</v>
      </c>
      <c r="G179" s="26"/>
      <c r="H179" s="26"/>
      <c r="I179" s="213"/>
      <c r="J179" s="26"/>
      <c r="K179" s="26"/>
      <c r="L179" s="30"/>
      <c r="M179" s="214"/>
      <c r="N179" s="215"/>
      <c r="O179" s="67"/>
      <c r="P179" s="67"/>
      <c r="Q179" s="67"/>
      <c r="R179" s="67"/>
      <c r="S179" s="67"/>
      <c r="T179" s="68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T179" s="3" t="s">
        <v>411</v>
      </c>
      <c r="AU179" s="3" t="s">
        <v>85</v>
      </c>
    </row>
    <row r="180" s="242" customFormat="true" ht="12.8" hidden="false" customHeight="false" outlineLevel="0" collapsed="false">
      <c r="B180" s="243"/>
      <c r="C180" s="244"/>
      <c r="D180" s="211" t="s">
        <v>186</v>
      </c>
      <c r="E180" s="245"/>
      <c r="F180" s="246" t="s">
        <v>708</v>
      </c>
      <c r="G180" s="244"/>
      <c r="H180" s="245"/>
      <c r="I180" s="247"/>
      <c r="J180" s="244"/>
      <c r="K180" s="244"/>
      <c r="L180" s="248"/>
      <c r="M180" s="249"/>
      <c r="N180" s="250"/>
      <c r="O180" s="250"/>
      <c r="P180" s="250"/>
      <c r="Q180" s="250"/>
      <c r="R180" s="250"/>
      <c r="S180" s="250"/>
      <c r="T180" s="251"/>
      <c r="AT180" s="252" t="s">
        <v>186</v>
      </c>
      <c r="AU180" s="252" t="s">
        <v>85</v>
      </c>
      <c r="AV180" s="242" t="s">
        <v>83</v>
      </c>
      <c r="AW180" s="242" t="s">
        <v>36</v>
      </c>
      <c r="AX180" s="242" t="s">
        <v>75</v>
      </c>
      <c r="AY180" s="252" t="s">
        <v>175</v>
      </c>
    </row>
    <row r="181" s="218" customFormat="true" ht="12.8" hidden="false" customHeight="false" outlineLevel="0" collapsed="false">
      <c r="B181" s="219"/>
      <c r="C181" s="220"/>
      <c r="D181" s="211" t="s">
        <v>186</v>
      </c>
      <c r="E181" s="221"/>
      <c r="F181" s="222" t="s">
        <v>730</v>
      </c>
      <c r="G181" s="220"/>
      <c r="H181" s="223" t="n">
        <v>58.088</v>
      </c>
      <c r="I181" s="224"/>
      <c r="J181" s="220"/>
      <c r="K181" s="220"/>
      <c r="L181" s="225"/>
      <c r="M181" s="226"/>
      <c r="N181" s="227"/>
      <c r="O181" s="227"/>
      <c r="P181" s="227"/>
      <c r="Q181" s="227"/>
      <c r="R181" s="227"/>
      <c r="S181" s="227"/>
      <c r="T181" s="228"/>
      <c r="AT181" s="229" t="s">
        <v>186</v>
      </c>
      <c r="AU181" s="229" t="s">
        <v>85</v>
      </c>
      <c r="AV181" s="218" t="s">
        <v>85</v>
      </c>
      <c r="AW181" s="218" t="s">
        <v>36</v>
      </c>
      <c r="AX181" s="218" t="s">
        <v>75</v>
      </c>
      <c r="AY181" s="229" t="s">
        <v>175</v>
      </c>
    </row>
    <row r="182" s="218" customFormat="true" ht="12.8" hidden="false" customHeight="false" outlineLevel="0" collapsed="false">
      <c r="B182" s="219"/>
      <c r="C182" s="220"/>
      <c r="D182" s="211" t="s">
        <v>186</v>
      </c>
      <c r="E182" s="221"/>
      <c r="F182" s="222" t="s">
        <v>731</v>
      </c>
      <c r="G182" s="220"/>
      <c r="H182" s="223" t="n">
        <v>87.768</v>
      </c>
      <c r="I182" s="224"/>
      <c r="J182" s="220"/>
      <c r="K182" s="220"/>
      <c r="L182" s="225"/>
      <c r="M182" s="226"/>
      <c r="N182" s="227"/>
      <c r="O182" s="227"/>
      <c r="P182" s="227"/>
      <c r="Q182" s="227"/>
      <c r="R182" s="227"/>
      <c r="S182" s="227"/>
      <c r="T182" s="228"/>
      <c r="AT182" s="229" t="s">
        <v>186</v>
      </c>
      <c r="AU182" s="229" t="s">
        <v>85</v>
      </c>
      <c r="AV182" s="218" t="s">
        <v>85</v>
      </c>
      <c r="AW182" s="218" t="s">
        <v>36</v>
      </c>
      <c r="AX182" s="218" t="s">
        <v>75</v>
      </c>
      <c r="AY182" s="229" t="s">
        <v>175</v>
      </c>
    </row>
    <row r="183" s="218" customFormat="true" ht="12.8" hidden="false" customHeight="false" outlineLevel="0" collapsed="false">
      <c r="B183" s="219"/>
      <c r="C183" s="220"/>
      <c r="D183" s="211" t="s">
        <v>186</v>
      </c>
      <c r="E183" s="221"/>
      <c r="F183" s="222" t="s">
        <v>732</v>
      </c>
      <c r="G183" s="220"/>
      <c r="H183" s="223" t="n">
        <v>63.6</v>
      </c>
      <c r="I183" s="224"/>
      <c r="J183" s="220"/>
      <c r="K183" s="220"/>
      <c r="L183" s="225"/>
      <c r="M183" s="226"/>
      <c r="N183" s="227"/>
      <c r="O183" s="227"/>
      <c r="P183" s="227"/>
      <c r="Q183" s="227"/>
      <c r="R183" s="227"/>
      <c r="S183" s="227"/>
      <c r="T183" s="228"/>
      <c r="AT183" s="229" t="s">
        <v>186</v>
      </c>
      <c r="AU183" s="229" t="s">
        <v>85</v>
      </c>
      <c r="AV183" s="218" t="s">
        <v>85</v>
      </c>
      <c r="AW183" s="218" t="s">
        <v>36</v>
      </c>
      <c r="AX183" s="218" t="s">
        <v>75</v>
      </c>
      <c r="AY183" s="229" t="s">
        <v>175</v>
      </c>
    </row>
    <row r="184" s="218" customFormat="true" ht="12.8" hidden="false" customHeight="false" outlineLevel="0" collapsed="false">
      <c r="B184" s="219"/>
      <c r="C184" s="220"/>
      <c r="D184" s="211" t="s">
        <v>186</v>
      </c>
      <c r="E184" s="221"/>
      <c r="F184" s="222" t="s">
        <v>733</v>
      </c>
      <c r="G184" s="220"/>
      <c r="H184" s="223" t="n">
        <v>65.72</v>
      </c>
      <c r="I184" s="224"/>
      <c r="J184" s="220"/>
      <c r="K184" s="220"/>
      <c r="L184" s="225"/>
      <c r="M184" s="226"/>
      <c r="N184" s="227"/>
      <c r="O184" s="227"/>
      <c r="P184" s="227"/>
      <c r="Q184" s="227"/>
      <c r="R184" s="227"/>
      <c r="S184" s="227"/>
      <c r="T184" s="228"/>
      <c r="AT184" s="229" t="s">
        <v>186</v>
      </c>
      <c r="AU184" s="229" t="s">
        <v>85</v>
      </c>
      <c r="AV184" s="218" t="s">
        <v>85</v>
      </c>
      <c r="AW184" s="218" t="s">
        <v>36</v>
      </c>
      <c r="AX184" s="218" t="s">
        <v>75</v>
      </c>
      <c r="AY184" s="229" t="s">
        <v>175</v>
      </c>
    </row>
    <row r="185" s="230" customFormat="true" ht="12.8" hidden="false" customHeight="false" outlineLevel="0" collapsed="false">
      <c r="B185" s="231"/>
      <c r="C185" s="232"/>
      <c r="D185" s="211" t="s">
        <v>186</v>
      </c>
      <c r="E185" s="233"/>
      <c r="F185" s="234" t="s">
        <v>210</v>
      </c>
      <c r="G185" s="232"/>
      <c r="H185" s="235" t="n">
        <v>275.176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186</v>
      </c>
      <c r="AU185" s="241" t="s">
        <v>85</v>
      </c>
      <c r="AV185" s="230" t="s">
        <v>149</v>
      </c>
      <c r="AW185" s="230" t="s">
        <v>36</v>
      </c>
      <c r="AX185" s="230" t="s">
        <v>83</v>
      </c>
      <c r="AY185" s="241" t="s">
        <v>175</v>
      </c>
    </row>
    <row r="186" s="31" customFormat="true" ht="16.5" hidden="false" customHeight="true" outlineLevel="0" collapsed="false">
      <c r="A186" s="24"/>
      <c r="B186" s="25"/>
      <c r="C186" s="198" t="s">
        <v>304</v>
      </c>
      <c r="D186" s="198" t="s">
        <v>177</v>
      </c>
      <c r="E186" s="199" t="s">
        <v>447</v>
      </c>
      <c r="F186" s="200" t="s">
        <v>448</v>
      </c>
      <c r="G186" s="201" t="s">
        <v>129</v>
      </c>
      <c r="H186" s="202" t="n">
        <v>258.06</v>
      </c>
      <c r="I186" s="203"/>
      <c r="J186" s="204" t="n">
        <f aca="false">ROUND(I186*H186,2)</f>
        <v>0</v>
      </c>
      <c r="K186" s="200" t="s">
        <v>180</v>
      </c>
      <c r="L186" s="30"/>
      <c r="M186" s="205"/>
      <c r="N186" s="206" t="s">
        <v>46</v>
      </c>
      <c r="O186" s="67"/>
      <c r="P186" s="207" t="n">
        <f aca="false">O186*H186</f>
        <v>0</v>
      </c>
      <c r="Q186" s="207" t="n">
        <v>0</v>
      </c>
      <c r="R186" s="207" t="n">
        <f aca="false">Q186*H186</f>
        <v>0</v>
      </c>
      <c r="S186" s="207" t="n">
        <v>0</v>
      </c>
      <c r="T186" s="208" t="n">
        <f aca="false">S186*H186</f>
        <v>0</v>
      </c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R186" s="209" t="s">
        <v>149</v>
      </c>
      <c r="AT186" s="209" t="s">
        <v>177</v>
      </c>
      <c r="AU186" s="209" t="s">
        <v>85</v>
      </c>
      <c r="AY186" s="3" t="s">
        <v>175</v>
      </c>
      <c r="BE186" s="210" t="n">
        <f aca="false">IF(N186="základní",J186,0)</f>
        <v>0</v>
      </c>
      <c r="BF186" s="210" t="n">
        <f aca="false">IF(N186="snížená",J186,0)</f>
        <v>0</v>
      </c>
      <c r="BG186" s="210" t="n">
        <f aca="false">IF(N186="zákl. přenesená",J186,0)</f>
        <v>0</v>
      </c>
      <c r="BH186" s="210" t="n">
        <f aca="false">IF(N186="sníž. přenesená",J186,0)</f>
        <v>0</v>
      </c>
      <c r="BI186" s="210" t="n">
        <f aca="false">IF(N186="nulová",J186,0)</f>
        <v>0</v>
      </c>
      <c r="BJ186" s="3" t="s">
        <v>83</v>
      </c>
      <c r="BK186" s="210" t="n">
        <f aca="false">ROUND(I186*H186,2)</f>
        <v>0</v>
      </c>
      <c r="BL186" s="3" t="s">
        <v>149</v>
      </c>
      <c r="BM186" s="209" t="s">
        <v>691</v>
      </c>
    </row>
    <row r="187" s="31" customFormat="true" ht="16.4" hidden="false" customHeight="false" outlineLevel="0" collapsed="false">
      <c r="A187" s="24"/>
      <c r="B187" s="25"/>
      <c r="C187" s="26"/>
      <c r="D187" s="211" t="s">
        <v>182</v>
      </c>
      <c r="E187" s="26"/>
      <c r="F187" s="212" t="s">
        <v>450</v>
      </c>
      <c r="G187" s="26"/>
      <c r="H187" s="26"/>
      <c r="I187" s="213"/>
      <c r="J187" s="26"/>
      <c r="K187" s="26"/>
      <c r="L187" s="30"/>
      <c r="M187" s="214"/>
      <c r="N187" s="215"/>
      <c r="O187" s="67"/>
      <c r="P187" s="67"/>
      <c r="Q187" s="67"/>
      <c r="R187" s="67"/>
      <c r="S187" s="67"/>
      <c r="T187" s="68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T187" s="3" t="s">
        <v>182</v>
      </c>
      <c r="AU187" s="3" t="s">
        <v>85</v>
      </c>
    </row>
    <row r="188" s="31" customFormat="true" ht="12.8" hidden="false" customHeight="false" outlineLevel="0" collapsed="false">
      <c r="A188" s="24"/>
      <c r="B188" s="25"/>
      <c r="C188" s="26"/>
      <c r="D188" s="216" t="s">
        <v>184</v>
      </c>
      <c r="E188" s="26"/>
      <c r="F188" s="217" t="s">
        <v>451</v>
      </c>
      <c r="G188" s="26"/>
      <c r="H188" s="26"/>
      <c r="I188" s="213"/>
      <c r="J188" s="26"/>
      <c r="K188" s="26"/>
      <c r="L188" s="30"/>
      <c r="M188" s="214"/>
      <c r="N188" s="215"/>
      <c r="O188" s="67"/>
      <c r="P188" s="67"/>
      <c r="Q188" s="67"/>
      <c r="R188" s="67"/>
      <c r="S188" s="67"/>
      <c r="T188" s="68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T188" s="3" t="s">
        <v>184</v>
      </c>
      <c r="AU188" s="3" t="s">
        <v>85</v>
      </c>
    </row>
    <row r="189" s="242" customFormat="true" ht="12.8" hidden="false" customHeight="false" outlineLevel="0" collapsed="false">
      <c r="B189" s="243"/>
      <c r="C189" s="244"/>
      <c r="D189" s="211" t="s">
        <v>186</v>
      </c>
      <c r="E189" s="245"/>
      <c r="F189" s="246" t="s">
        <v>708</v>
      </c>
      <c r="G189" s="244"/>
      <c r="H189" s="245"/>
      <c r="I189" s="247"/>
      <c r="J189" s="244"/>
      <c r="K189" s="244"/>
      <c r="L189" s="248"/>
      <c r="M189" s="249"/>
      <c r="N189" s="250"/>
      <c r="O189" s="250"/>
      <c r="P189" s="250"/>
      <c r="Q189" s="250"/>
      <c r="R189" s="250"/>
      <c r="S189" s="250"/>
      <c r="T189" s="251"/>
      <c r="AT189" s="252" t="s">
        <v>186</v>
      </c>
      <c r="AU189" s="252" t="s">
        <v>85</v>
      </c>
      <c r="AV189" s="242" t="s">
        <v>83</v>
      </c>
      <c r="AW189" s="242" t="s">
        <v>36</v>
      </c>
      <c r="AX189" s="242" t="s">
        <v>75</v>
      </c>
      <c r="AY189" s="252" t="s">
        <v>175</v>
      </c>
    </row>
    <row r="190" s="218" customFormat="true" ht="12.8" hidden="false" customHeight="false" outlineLevel="0" collapsed="false">
      <c r="B190" s="219"/>
      <c r="C190" s="220"/>
      <c r="D190" s="211" t="s">
        <v>186</v>
      </c>
      <c r="E190" s="221"/>
      <c r="F190" s="222" t="s">
        <v>734</v>
      </c>
      <c r="G190" s="220"/>
      <c r="H190" s="223" t="n">
        <v>258.06</v>
      </c>
      <c r="I190" s="224"/>
      <c r="J190" s="220"/>
      <c r="K190" s="220"/>
      <c r="L190" s="225"/>
      <c r="M190" s="226"/>
      <c r="N190" s="227"/>
      <c r="O190" s="227"/>
      <c r="P190" s="227"/>
      <c r="Q190" s="227"/>
      <c r="R190" s="227"/>
      <c r="S190" s="227"/>
      <c r="T190" s="228"/>
      <c r="AT190" s="229" t="s">
        <v>186</v>
      </c>
      <c r="AU190" s="229" t="s">
        <v>85</v>
      </c>
      <c r="AV190" s="218" t="s">
        <v>85</v>
      </c>
      <c r="AW190" s="218" t="s">
        <v>36</v>
      </c>
      <c r="AX190" s="218" t="s">
        <v>83</v>
      </c>
      <c r="AY190" s="229" t="s">
        <v>175</v>
      </c>
    </row>
    <row r="191" s="181" customFormat="true" ht="22.8" hidden="false" customHeight="true" outlineLevel="0" collapsed="false">
      <c r="B191" s="182"/>
      <c r="C191" s="183"/>
      <c r="D191" s="184" t="s">
        <v>74</v>
      </c>
      <c r="E191" s="196" t="s">
        <v>139</v>
      </c>
      <c r="F191" s="196" t="s">
        <v>454</v>
      </c>
      <c r="G191" s="183"/>
      <c r="H191" s="183"/>
      <c r="I191" s="186"/>
      <c r="J191" s="197" t="n">
        <f aca="false">BK191</f>
        <v>0</v>
      </c>
      <c r="K191" s="183"/>
      <c r="L191" s="188"/>
      <c r="M191" s="189"/>
      <c r="N191" s="190"/>
      <c r="O191" s="190"/>
      <c r="P191" s="191" t="n">
        <f aca="false">SUM(P192:P194)</f>
        <v>0</v>
      </c>
      <c r="Q191" s="190"/>
      <c r="R191" s="191" t="n">
        <f aca="false">SUM(R192:R194)</f>
        <v>0</v>
      </c>
      <c r="S191" s="190"/>
      <c r="T191" s="192" t="n">
        <f aca="false">SUM(T192:T194)</f>
        <v>0.55</v>
      </c>
      <c r="AR191" s="193" t="s">
        <v>83</v>
      </c>
      <c r="AT191" s="194" t="s">
        <v>74</v>
      </c>
      <c r="AU191" s="194" t="s">
        <v>83</v>
      </c>
      <c r="AY191" s="193" t="s">
        <v>175</v>
      </c>
      <c r="BK191" s="195" t="n">
        <f aca="false">SUM(BK192:BK194)</f>
        <v>0</v>
      </c>
    </row>
    <row r="192" s="31" customFormat="true" ht="16.5" hidden="false" customHeight="true" outlineLevel="0" collapsed="false">
      <c r="A192" s="24"/>
      <c r="B192" s="25"/>
      <c r="C192" s="198" t="s">
        <v>312</v>
      </c>
      <c r="D192" s="198" t="s">
        <v>177</v>
      </c>
      <c r="E192" s="199" t="s">
        <v>456</v>
      </c>
      <c r="F192" s="200" t="s">
        <v>457</v>
      </c>
      <c r="G192" s="201" t="s">
        <v>112</v>
      </c>
      <c r="H192" s="202" t="n">
        <v>1</v>
      </c>
      <c r="I192" s="203"/>
      <c r="J192" s="204" t="n">
        <f aca="false">ROUND(I192*H192,2)</f>
        <v>0</v>
      </c>
      <c r="K192" s="200"/>
      <c r="L192" s="30"/>
      <c r="M192" s="205"/>
      <c r="N192" s="206" t="s">
        <v>46</v>
      </c>
      <c r="O192" s="67"/>
      <c r="P192" s="207" t="n">
        <f aca="false">O192*H192</f>
        <v>0</v>
      </c>
      <c r="Q192" s="207" t="n">
        <v>0</v>
      </c>
      <c r="R192" s="207" t="n">
        <f aca="false">Q192*H192</f>
        <v>0</v>
      </c>
      <c r="S192" s="207" t="n">
        <v>0.55</v>
      </c>
      <c r="T192" s="208" t="n">
        <f aca="false">S192*H192</f>
        <v>0.55</v>
      </c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R192" s="209" t="s">
        <v>149</v>
      </c>
      <c r="AT192" s="209" t="s">
        <v>177</v>
      </c>
      <c r="AU192" s="209" t="s">
        <v>85</v>
      </c>
      <c r="AY192" s="3" t="s">
        <v>175</v>
      </c>
      <c r="BE192" s="210" t="n">
        <f aca="false">IF(N192="základní",J192,0)</f>
        <v>0</v>
      </c>
      <c r="BF192" s="210" t="n">
        <f aca="false">IF(N192="snížená",J192,0)</f>
        <v>0</v>
      </c>
      <c r="BG192" s="210" t="n">
        <f aca="false">IF(N192="zákl. přenesená",J192,0)</f>
        <v>0</v>
      </c>
      <c r="BH192" s="210" t="n">
        <f aca="false">IF(N192="sníž. přenesená",J192,0)</f>
        <v>0</v>
      </c>
      <c r="BI192" s="210" t="n">
        <f aca="false">IF(N192="nulová",J192,0)</f>
        <v>0</v>
      </c>
      <c r="BJ192" s="3" t="s">
        <v>83</v>
      </c>
      <c r="BK192" s="210" t="n">
        <f aca="false">ROUND(I192*H192,2)</f>
        <v>0</v>
      </c>
      <c r="BL192" s="3" t="s">
        <v>149</v>
      </c>
      <c r="BM192" s="209" t="s">
        <v>735</v>
      </c>
    </row>
    <row r="193" s="31" customFormat="true" ht="12.8" hidden="false" customHeight="false" outlineLevel="0" collapsed="false">
      <c r="A193" s="24"/>
      <c r="B193" s="25"/>
      <c r="C193" s="26"/>
      <c r="D193" s="211" t="s">
        <v>182</v>
      </c>
      <c r="E193" s="26"/>
      <c r="F193" s="212" t="s">
        <v>457</v>
      </c>
      <c r="G193" s="26"/>
      <c r="H193" s="26"/>
      <c r="I193" s="213"/>
      <c r="J193" s="26"/>
      <c r="K193" s="26"/>
      <c r="L193" s="30"/>
      <c r="M193" s="214"/>
      <c r="N193" s="215"/>
      <c r="O193" s="67"/>
      <c r="P193" s="67"/>
      <c r="Q193" s="67"/>
      <c r="R193" s="67"/>
      <c r="S193" s="67"/>
      <c r="T193" s="68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T193" s="3" t="s">
        <v>182</v>
      </c>
      <c r="AU193" s="3" t="s">
        <v>85</v>
      </c>
    </row>
    <row r="194" s="218" customFormat="true" ht="12.8" hidden="false" customHeight="false" outlineLevel="0" collapsed="false">
      <c r="B194" s="219"/>
      <c r="C194" s="220"/>
      <c r="D194" s="211" t="s">
        <v>186</v>
      </c>
      <c r="E194" s="221" t="s">
        <v>121</v>
      </c>
      <c r="F194" s="222" t="s">
        <v>736</v>
      </c>
      <c r="G194" s="220"/>
      <c r="H194" s="223" t="n">
        <v>1</v>
      </c>
      <c r="I194" s="224"/>
      <c r="J194" s="220"/>
      <c r="K194" s="220"/>
      <c r="L194" s="225"/>
      <c r="M194" s="226"/>
      <c r="N194" s="227"/>
      <c r="O194" s="227"/>
      <c r="P194" s="227"/>
      <c r="Q194" s="227"/>
      <c r="R194" s="227"/>
      <c r="S194" s="227"/>
      <c r="T194" s="228"/>
      <c r="AT194" s="229" t="s">
        <v>186</v>
      </c>
      <c r="AU194" s="229" t="s">
        <v>85</v>
      </c>
      <c r="AV194" s="218" t="s">
        <v>85</v>
      </c>
      <c r="AW194" s="218" t="s">
        <v>36</v>
      </c>
      <c r="AX194" s="218" t="s">
        <v>83</v>
      </c>
      <c r="AY194" s="229" t="s">
        <v>175</v>
      </c>
    </row>
    <row r="195" s="181" customFormat="true" ht="22.8" hidden="false" customHeight="true" outlineLevel="0" collapsed="false">
      <c r="B195" s="182"/>
      <c r="C195" s="183"/>
      <c r="D195" s="184" t="s">
        <v>74</v>
      </c>
      <c r="E195" s="196" t="s">
        <v>460</v>
      </c>
      <c r="F195" s="196" t="s">
        <v>461</v>
      </c>
      <c r="G195" s="183"/>
      <c r="H195" s="183"/>
      <c r="I195" s="186"/>
      <c r="J195" s="197" t="n">
        <f aca="false">BK195</f>
        <v>0</v>
      </c>
      <c r="K195" s="183"/>
      <c r="L195" s="188"/>
      <c r="M195" s="189"/>
      <c r="N195" s="190"/>
      <c r="O195" s="190"/>
      <c r="P195" s="191" t="n">
        <f aca="false">SUM(P196:P199)</f>
        <v>0</v>
      </c>
      <c r="Q195" s="190"/>
      <c r="R195" s="191" t="n">
        <f aca="false">SUM(R196:R199)</f>
        <v>0</v>
      </c>
      <c r="S195" s="190"/>
      <c r="T195" s="192" t="n">
        <f aca="false">SUM(T196:T199)</f>
        <v>0</v>
      </c>
      <c r="AR195" s="193" t="s">
        <v>83</v>
      </c>
      <c r="AT195" s="194" t="s">
        <v>74</v>
      </c>
      <c r="AU195" s="194" t="s">
        <v>83</v>
      </c>
      <c r="AY195" s="193" t="s">
        <v>175</v>
      </c>
      <c r="BK195" s="195" t="n">
        <f aca="false">SUM(BK196:BK199)</f>
        <v>0</v>
      </c>
    </row>
    <row r="196" s="31" customFormat="true" ht="21.75" hidden="false" customHeight="true" outlineLevel="0" collapsed="false">
      <c r="A196" s="24"/>
      <c r="B196" s="25"/>
      <c r="C196" s="198" t="s">
        <v>7</v>
      </c>
      <c r="D196" s="198" t="s">
        <v>177</v>
      </c>
      <c r="E196" s="199" t="s">
        <v>463</v>
      </c>
      <c r="F196" s="200" t="s">
        <v>464</v>
      </c>
      <c r="G196" s="201" t="s">
        <v>384</v>
      </c>
      <c r="H196" s="202" t="n">
        <v>0.65</v>
      </c>
      <c r="I196" s="203"/>
      <c r="J196" s="204" t="n">
        <f aca="false">ROUND(I196*H196,2)</f>
        <v>0</v>
      </c>
      <c r="K196" s="200" t="s">
        <v>180</v>
      </c>
      <c r="L196" s="30"/>
      <c r="M196" s="205"/>
      <c r="N196" s="206" t="s">
        <v>46</v>
      </c>
      <c r="O196" s="67"/>
      <c r="P196" s="207" t="n">
        <f aca="false">O196*H196</f>
        <v>0</v>
      </c>
      <c r="Q196" s="207" t="n">
        <v>0</v>
      </c>
      <c r="R196" s="207" t="n">
        <f aca="false">Q196*H196</f>
        <v>0</v>
      </c>
      <c r="S196" s="207" t="n">
        <v>0</v>
      </c>
      <c r="T196" s="208" t="n">
        <f aca="false">S196*H196</f>
        <v>0</v>
      </c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R196" s="209" t="s">
        <v>149</v>
      </c>
      <c r="AT196" s="209" t="s">
        <v>177</v>
      </c>
      <c r="AU196" s="209" t="s">
        <v>85</v>
      </c>
      <c r="AY196" s="3" t="s">
        <v>175</v>
      </c>
      <c r="BE196" s="210" t="n">
        <f aca="false">IF(N196="základní",J196,0)</f>
        <v>0</v>
      </c>
      <c r="BF196" s="210" t="n">
        <f aca="false">IF(N196="snížená",J196,0)</f>
        <v>0</v>
      </c>
      <c r="BG196" s="210" t="n">
        <f aca="false">IF(N196="zákl. přenesená",J196,0)</f>
        <v>0</v>
      </c>
      <c r="BH196" s="210" t="n">
        <f aca="false">IF(N196="sníž. přenesená",J196,0)</f>
        <v>0</v>
      </c>
      <c r="BI196" s="210" t="n">
        <f aca="false">IF(N196="nulová",J196,0)</f>
        <v>0</v>
      </c>
      <c r="BJ196" s="3" t="s">
        <v>83</v>
      </c>
      <c r="BK196" s="210" t="n">
        <f aca="false">ROUND(I196*H196,2)</f>
        <v>0</v>
      </c>
      <c r="BL196" s="3" t="s">
        <v>149</v>
      </c>
      <c r="BM196" s="209" t="s">
        <v>737</v>
      </c>
    </row>
    <row r="197" s="31" customFormat="true" ht="12.8" hidden="false" customHeight="false" outlineLevel="0" collapsed="false">
      <c r="A197" s="24"/>
      <c r="B197" s="25"/>
      <c r="C197" s="26"/>
      <c r="D197" s="211" t="s">
        <v>182</v>
      </c>
      <c r="E197" s="26"/>
      <c r="F197" s="212" t="s">
        <v>466</v>
      </c>
      <c r="G197" s="26"/>
      <c r="H197" s="26"/>
      <c r="I197" s="213"/>
      <c r="J197" s="26"/>
      <c r="K197" s="26"/>
      <c r="L197" s="30"/>
      <c r="M197" s="214"/>
      <c r="N197" s="215"/>
      <c r="O197" s="67"/>
      <c r="P197" s="67"/>
      <c r="Q197" s="67"/>
      <c r="R197" s="67"/>
      <c r="S197" s="67"/>
      <c r="T197" s="68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T197" s="3" t="s">
        <v>182</v>
      </c>
      <c r="AU197" s="3" t="s">
        <v>85</v>
      </c>
    </row>
    <row r="198" s="31" customFormat="true" ht="12.8" hidden="false" customHeight="false" outlineLevel="0" collapsed="false">
      <c r="A198" s="24"/>
      <c r="B198" s="25"/>
      <c r="C198" s="26"/>
      <c r="D198" s="216" t="s">
        <v>184</v>
      </c>
      <c r="E198" s="26"/>
      <c r="F198" s="217" t="s">
        <v>467</v>
      </c>
      <c r="G198" s="26"/>
      <c r="H198" s="26"/>
      <c r="I198" s="213"/>
      <c r="J198" s="26"/>
      <c r="K198" s="26"/>
      <c r="L198" s="30"/>
      <c r="M198" s="214"/>
      <c r="N198" s="215"/>
      <c r="O198" s="67"/>
      <c r="P198" s="67"/>
      <c r="Q198" s="67"/>
      <c r="R198" s="67"/>
      <c r="S198" s="67"/>
      <c r="T198" s="68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T198" s="3" t="s">
        <v>184</v>
      </c>
      <c r="AU198" s="3" t="s">
        <v>85</v>
      </c>
    </row>
    <row r="199" s="218" customFormat="true" ht="12.8" hidden="false" customHeight="false" outlineLevel="0" collapsed="false">
      <c r="B199" s="219"/>
      <c r="C199" s="220"/>
      <c r="D199" s="211" t="s">
        <v>186</v>
      </c>
      <c r="E199" s="221"/>
      <c r="F199" s="222" t="s">
        <v>468</v>
      </c>
      <c r="G199" s="220"/>
      <c r="H199" s="223" t="n">
        <v>0.65</v>
      </c>
      <c r="I199" s="224"/>
      <c r="J199" s="220"/>
      <c r="K199" s="220"/>
      <c r="L199" s="225"/>
      <c r="M199" s="226"/>
      <c r="N199" s="227"/>
      <c r="O199" s="227"/>
      <c r="P199" s="227"/>
      <c r="Q199" s="227"/>
      <c r="R199" s="227"/>
      <c r="S199" s="227"/>
      <c r="T199" s="228"/>
      <c r="AT199" s="229" t="s">
        <v>186</v>
      </c>
      <c r="AU199" s="229" t="s">
        <v>85</v>
      </c>
      <c r="AV199" s="218" t="s">
        <v>85</v>
      </c>
      <c r="AW199" s="218" t="s">
        <v>36</v>
      </c>
      <c r="AX199" s="218" t="s">
        <v>83</v>
      </c>
      <c r="AY199" s="229" t="s">
        <v>175</v>
      </c>
    </row>
    <row r="200" s="181" customFormat="true" ht="22.8" hidden="false" customHeight="true" outlineLevel="0" collapsed="false">
      <c r="B200" s="182"/>
      <c r="C200" s="183"/>
      <c r="D200" s="184" t="s">
        <v>74</v>
      </c>
      <c r="E200" s="196" t="s">
        <v>490</v>
      </c>
      <c r="F200" s="196" t="s">
        <v>491</v>
      </c>
      <c r="G200" s="183"/>
      <c r="H200" s="183"/>
      <c r="I200" s="186"/>
      <c r="J200" s="197" t="n">
        <f aca="false">BK200</f>
        <v>0</v>
      </c>
      <c r="K200" s="183"/>
      <c r="L200" s="188"/>
      <c r="M200" s="189"/>
      <c r="N200" s="190"/>
      <c r="O200" s="190"/>
      <c r="P200" s="191" t="n">
        <f aca="false">SUM(P201:P203)</f>
        <v>0</v>
      </c>
      <c r="Q200" s="190"/>
      <c r="R200" s="191" t="n">
        <f aca="false">SUM(R201:R203)</f>
        <v>0</v>
      </c>
      <c r="S200" s="190"/>
      <c r="T200" s="192" t="n">
        <f aca="false">SUM(T201:T203)</f>
        <v>0</v>
      </c>
      <c r="AR200" s="193" t="s">
        <v>83</v>
      </c>
      <c r="AT200" s="194" t="s">
        <v>74</v>
      </c>
      <c r="AU200" s="194" t="s">
        <v>83</v>
      </c>
      <c r="AY200" s="193" t="s">
        <v>175</v>
      </c>
      <c r="BK200" s="195" t="n">
        <f aca="false">SUM(BK201:BK203)</f>
        <v>0</v>
      </c>
    </row>
    <row r="201" s="31" customFormat="true" ht="16.5" hidden="false" customHeight="true" outlineLevel="0" collapsed="false">
      <c r="A201" s="24"/>
      <c r="B201" s="25"/>
      <c r="C201" s="198" t="s">
        <v>325</v>
      </c>
      <c r="D201" s="198" t="s">
        <v>177</v>
      </c>
      <c r="E201" s="199" t="s">
        <v>493</v>
      </c>
      <c r="F201" s="200" t="s">
        <v>494</v>
      </c>
      <c r="G201" s="201" t="s">
        <v>384</v>
      </c>
      <c r="H201" s="202" t="n">
        <v>669.8</v>
      </c>
      <c r="I201" s="203"/>
      <c r="J201" s="204" t="n">
        <f aca="false">ROUND(I201*H201,2)</f>
        <v>0</v>
      </c>
      <c r="K201" s="200" t="s">
        <v>180</v>
      </c>
      <c r="L201" s="30"/>
      <c r="M201" s="205"/>
      <c r="N201" s="206" t="s">
        <v>46</v>
      </c>
      <c r="O201" s="67"/>
      <c r="P201" s="207" t="n">
        <f aca="false">O201*H201</f>
        <v>0</v>
      </c>
      <c r="Q201" s="207" t="n">
        <v>0</v>
      </c>
      <c r="R201" s="207" t="n">
        <f aca="false">Q201*H201</f>
        <v>0</v>
      </c>
      <c r="S201" s="207" t="n">
        <v>0</v>
      </c>
      <c r="T201" s="208" t="n">
        <f aca="false">S201*H201</f>
        <v>0</v>
      </c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R201" s="209" t="s">
        <v>149</v>
      </c>
      <c r="AT201" s="209" t="s">
        <v>177</v>
      </c>
      <c r="AU201" s="209" t="s">
        <v>85</v>
      </c>
      <c r="AY201" s="3" t="s">
        <v>175</v>
      </c>
      <c r="BE201" s="210" t="n">
        <f aca="false">IF(N201="základní",J201,0)</f>
        <v>0</v>
      </c>
      <c r="BF201" s="210" t="n">
        <f aca="false">IF(N201="snížená",J201,0)</f>
        <v>0</v>
      </c>
      <c r="BG201" s="210" t="n">
        <f aca="false">IF(N201="zákl. přenesená",J201,0)</f>
        <v>0</v>
      </c>
      <c r="BH201" s="210" t="n">
        <f aca="false">IF(N201="sníž. přenesená",J201,0)</f>
        <v>0</v>
      </c>
      <c r="BI201" s="210" t="n">
        <f aca="false">IF(N201="nulová",J201,0)</f>
        <v>0</v>
      </c>
      <c r="BJ201" s="3" t="s">
        <v>83</v>
      </c>
      <c r="BK201" s="210" t="n">
        <f aca="false">ROUND(I201*H201,2)</f>
        <v>0</v>
      </c>
      <c r="BL201" s="3" t="s">
        <v>149</v>
      </c>
      <c r="BM201" s="209" t="s">
        <v>495</v>
      </c>
    </row>
    <row r="202" s="31" customFormat="true" ht="12.8" hidden="false" customHeight="false" outlineLevel="0" collapsed="false">
      <c r="A202" s="24"/>
      <c r="B202" s="25"/>
      <c r="C202" s="26"/>
      <c r="D202" s="211" t="s">
        <v>182</v>
      </c>
      <c r="E202" s="26"/>
      <c r="F202" s="212" t="s">
        <v>496</v>
      </c>
      <c r="G202" s="26"/>
      <c r="H202" s="26"/>
      <c r="I202" s="213"/>
      <c r="J202" s="26"/>
      <c r="K202" s="26"/>
      <c r="L202" s="30"/>
      <c r="M202" s="214"/>
      <c r="N202" s="215"/>
      <c r="O202" s="67"/>
      <c r="P202" s="67"/>
      <c r="Q202" s="67"/>
      <c r="R202" s="67"/>
      <c r="S202" s="67"/>
      <c r="T202" s="68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T202" s="3" t="s">
        <v>182</v>
      </c>
      <c r="AU202" s="3" t="s">
        <v>85</v>
      </c>
    </row>
    <row r="203" s="31" customFormat="true" ht="12.8" hidden="false" customHeight="false" outlineLevel="0" collapsed="false">
      <c r="A203" s="24"/>
      <c r="B203" s="25"/>
      <c r="C203" s="26"/>
      <c r="D203" s="216" t="s">
        <v>184</v>
      </c>
      <c r="E203" s="26"/>
      <c r="F203" s="217" t="s">
        <v>497</v>
      </c>
      <c r="G203" s="26"/>
      <c r="H203" s="26"/>
      <c r="I203" s="213"/>
      <c r="J203" s="26"/>
      <c r="K203" s="26"/>
      <c r="L203" s="30"/>
      <c r="M203" s="266"/>
      <c r="N203" s="267"/>
      <c r="O203" s="268"/>
      <c r="P203" s="268"/>
      <c r="Q203" s="268"/>
      <c r="R203" s="268"/>
      <c r="S203" s="268"/>
      <c r="T203" s="269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T203" s="3" t="s">
        <v>184</v>
      </c>
      <c r="AU203" s="3" t="s">
        <v>85</v>
      </c>
    </row>
    <row r="204" s="31" customFormat="true" ht="6.95" hidden="false" customHeight="true" outlineLevel="0" collapsed="false">
      <c r="A204" s="24"/>
      <c r="B204" s="45"/>
      <c r="C204" s="46"/>
      <c r="D204" s="46"/>
      <c r="E204" s="46"/>
      <c r="F204" s="46"/>
      <c r="G204" s="46"/>
      <c r="H204" s="46"/>
      <c r="I204" s="46"/>
      <c r="J204" s="46"/>
      <c r="K204" s="46"/>
      <c r="L204" s="30"/>
      <c r="M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</row>
  </sheetData>
  <sheetProtection algorithmName="SHA-512" hashValue="ayHkwN3VHOC2G1ZrhezQ2pNNdHsFeb/fDfSOumWoGMb48nsQ3cYfPBpvkmqTjMTIE2zKM18hjDFXhmTvkGvc6g==" saltValue="Xk33FqYeLvtqkEzmpG12PoX9LecZzghq/TCyLWyZ5xge3O+/MePxFhTjLX6JKY0WFGoGfZq4Vec6zDcUYLPoaw==" spinCount="100000" sheet="true" password="cc35" objects="true" scenarios="true" formatColumns="false" formatRows="false" autoFilter="false"/>
  <autoFilter ref="C84:K203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90" r:id="rId1" display="https://podminky.urs.cz/item/CS_URS_2025_01/112101101"/>
    <hyperlink ref="F94" r:id="rId2" display="https://podminky.urs.cz/item/CS_URS_2025_01/112155215"/>
    <hyperlink ref="F98" r:id="rId3" display="https://podminky.urs.cz/item/CS_URS_2025_01/112251102"/>
    <hyperlink ref="F102" r:id="rId4" display="https://podminky.urs.cz/item/CS_URS_2025_01/124253101"/>
    <hyperlink ref="F112" r:id="rId5" display="https://podminky.urs.cz/item/CS_URS_2025_01/127751111"/>
    <hyperlink ref="F116" r:id="rId6" display="https://podminky.urs.cz/item/CS_URS_2025_01/162201411"/>
    <hyperlink ref="F120" r:id="rId7" display="https://podminky.urs.cz/item/CS_URS_2025_01/162201422"/>
    <hyperlink ref="F124" r:id="rId8" display="https://podminky.urs.cz/item/CS_URS_2025_01/162301951"/>
    <hyperlink ref="F128" r:id="rId9" display="https://podminky.urs.cz/item/CS_URS_2025_01/162301972"/>
    <hyperlink ref="F132" r:id="rId10" display="https://podminky.urs.cz/item/CS_URS_2025_01/162451106"/>
    <hyperlink ref="F138" r:id="rId11" display="https://podminky.urs.cz/item/CS_URS_2025_01/167151111"/>
    <hyperlink ref="F142" r:id="rId12" display="https://podminky.urs.cz/item/CS_URS_2025_01/171151131"/>
    <hyperlink ref="F151" r:id="rId13" display="https://podminky.urs.cz/item/CS_URS_2025_01/171251201"/>
    <hyperlink ref="F155" r:id="rId14" display="https://podminky.urs.cz/item/CS_URS_2025_01/174251202"/>
    <hyperlink ref="F165" r:id="rId15" display="https://podminky.urs.cz/item/CS_URS_2025_01/182151111"/>
    <hyperlink ref="F178" r:id="rId16" display="https://podminky.urs.cz/item/CS_URS_2025_01/462512370"/>
    <hyperlink ref="F188" r:id="rId17" display="https://podminky.urs.cz/item/CS_URS_2025_01/462519003"/>
    <hyperlink ref="F198" r:id="rId18" display="https://podminky.urs.cz/item/CS_URS_2025_01/997013811"/>
    <hyperlink ref="F203" r:id="rId19" display="https://podminky.urs.cz/item/CS_URS_2025_01/99833201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94</v>
      </c>
      <c r="AZ2" s="112" t="s">
        <v>110</v>
      </c>
      <c r="BA2" s="112" t="s">
        <v>111</v>
      </c>
      <c r="BB2" s="112" t="s">
        <v>112</v>
      </c>
      <c r="BC2" s="112" t="s">
        <v>738</v>
      </c>
      <c r="BD2" s="112" t="s">
        <v>85</v>
      </c>
    </row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6"/>
      <c r="AT3" s="3" t="s">
        <v>85</v>
      </c>
      <c r="AZ3" s="112" t="s">
        <v>114</v>
      </c>
      <c r="BA3" s="112" t="s">
        <v>115</v>
      </c>
      <c r="BB3" s="112" t="s">
        <v>112</v>
      </c>
      <c r="BC3" s="112" t="s">
        <v>739</v>
      </c>
      <c r="BD3" s="112" t="s">
        <v>85</v>
      </c>
    </row>
    <row r="4" customFormat="false" ht="24.95" hidden="false" customHeight="true" outlineLevel="0" collapsed="false">
      <c r="B4" s="6"/>
      <c r="D4" s="115" t="s">
        <v>117</v>
      </c>
      <c r="L4" s="6"/>
      <c r="M4" s="116" t="s">
        <v>10</v>
      </c>
      <c r="AT4" s="3" t="s">
        <v>4</v>
      </c>
      <c r="AZ4" s="112" t="s">
        <v>118</v>
      </c>
      <c r="BA4" s="112" t="s">
        <v>119</v>
      </c>
      <c r="BB4" s="112" t="s">
        <v>112</v>
      </c>
      <c r="BC4" s="112" t="s">
        <v>740</v>
      </c>
      <c r="BD4" s="112" t="s">
        <v>85</v>
      </c>
    </row>
    <row r="5" customFormat="false" ht="6.95" hidden="false" customHeight="true" outlineLevel="0" collapsed="false">
      <c r="B5" s="6"/>
      <c r="L5" s="6"/>
      <c r="AZ5" s="112" t="s">
        <v>124</v>
      </c>
      <c r="BA5" s="112" t="s">
        <v>125</v>
      </c>
      <c r="BB5" s="112" t="s">
        <v>112</v>
      </c>
      <c r="BC5" s="112" t="s">
        <v>741</v>
      </c>
      <c r="BD5" s="112" t="s">
        <v>85</v>
      </c>
    </row>
    <row r="6" customFormat="false" ht="12" hidden="false" customHeight="true" outlineLevel="0" collapsed="false">
      <c r="B6" s="6"/>
      <c r="D6" s="117" t="s">
        <v>16</v>
      </c>
      <c r="L6" s="6"/>
      <c r="AZ6" s="112" t="s">
        <v>121</v>
      </c>
      <c r="BA6" s="112" t="s">
        <v>122</v>
      </c>
      <c r="BB6" s="112" t="s">
        <v>112</v>
      </c>
      <c r="BC6" s="112" t="s">
        <v>123</v>
      </c>
      <c r="BD6" s="112" t="s">
        <v>85</v>
      </c>
    </row>
    <row r="7" customFormat="false" ht="16.5" hidden="false" customHeight="true" outlineLevel="0" collapsed="false">
      <c r="B7" s="6"/>
      <c r="E7" s="118" t="str">
        <f aca="false">'Rekapitulace stavby'!K6</f>
        <v>Oprava povodňových škod v obci Nové Heřminovy</v>
      </c>
      <c r="F7" s="118"/>
      <c r="G7" s="118"/>
      <c r="H7" s="118"/>
      <c r="L7" s="6"/>
      <c r="AZ7" s="112" t="s">
        <v>136</v>
      </c>
      <c r="BA7" s="112" t="s">
        <v>137</v>
      </c>
      <c r="BB7" s="112" t="s">
        <v>138</v>
      </c>
      <c r="BC7" s="112" t="s">
        <v>194</v>
      </c>
      <c r="BD7" s="112" t="s">
        <v>85</v>
      </c>
    </row>
    <row r="8" s="31" customFormat="true" ht="12" hidden="false" customHeight="true" outlineLevel="0" collapsed="false">
      <c r="A8" s="24"/>
      <c r="B8" s="30"/>
      <c r="C8" s="24"/>
      <c r="D8" s="117" t="s">
        <v>131</v>
      </c>
      <c r="E8" s="24"/>
      <c r="F8" s="24"/>
      <c r="G8" s="24"/>
      <c r="H8" s="24"/>
      <c r="I8" s="24"/>
      <c r="J8" s="24"/>
      <c r="K8" s="24"/>
      <c r="L8" s="11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Z8" s="112" t="s">
        <v>140</v>
      </c>
      <c r="BA8" s="112" t="s">
        <v>141</v>
      </c>
      <c r="BB8" s="112" t="s">
        <v>138</v>
      </c>
      <c r="BC8" s="112" t="s">
        <v>85</v>
      </c>
      <c r="BD8" s="112" t="s">
        <v>85</v>
      </c>
    </row>
    <row r="9" s="31" customFormat="true" ht="16.5" hidden="false" customHeight="true" outlineLevel="0" collapsed="false">
      <c r="A9" s="24"/>
      <c r="B9" s="30"/>
      <c r="C9" s="24"/>
      <c r="D9" s="24"/>
      <c r="E9" s="120" t="s">
        <v>742</v>
      </c>
      <c r="F9" s="120"/>
      <c r="G9" s="120"/>
      <c r="H9" s="120"/>
      <c r="I9" s="24"/>
      <c r="J9" s="24"/>
      <c r="K9" s="24"/>
      <c r="L9" s="11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Z9" s="112" t="s">
        <v>143</v>
      </c>
      <c r="BA9" s="112" t="s">
        <v>144</v>
      </c>
      <c r="BB9" s="112" t="s">
        <v>138</v>
      </c>
      <c r="BC9" s="112" t="s">
        <v>83</v>
      </c>
      <c r="BD9" s="112" t="s">
        <v>85</v>
      </c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Z10" s="112" t="s">
        <v>147</v>
      </c>
      <c r="BA10" s="112" t="s">
        <v>148</v>
      </c>
      <c r="BB10" s="112" t="s">
        <v>138</v>
      </c>
      <c r="BC10" s="112" t="s">
        <v>149</v>
      </c>
      <c r="BD10" s="112" t="s">
        <v>85</v>
      </c>
    </row>
    <row r="11" s="31" customFormat="true" ht="12" hidden="false" customHeight="true" outlineLevel="0" collapsed="false">
      <c r="A11" s="24"/>
      <c r="B11" s="30"/>
      <c r="C11" s="24"/>
      <c r="D11" s="117" t="s">
        <v>18</v>
      </c>
      <c r="E11" s="24"/>
      <c r="F11" s="121"/>
      <c r="G11" s="24"/>
      <c r="H11" s="24"/>
      <c r="I11" s="117" t="s">
        <v>19</v>
      </c>
      <c r="J11" s="121"/>
      <c r="K11" s="24"/>
      <c r="L11" s="11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7" t="s">
        <v>20</v>
      </c>
      <c r="E12" s="24"/>
      <c r="F12" s="121" t="s">
        <v>21</v>
      </c>
      <c r="G12" s="24"/>
      <c r="H12" s="24"/>
      <c r="I12" s="117" t="s">
        <v>22</v>
      </c>
      <c r="J12" s="122" t="str">
        <f aca="false">'Rekapitulace stavby'!AN8</f>
        <v>4. 3. 2025</v>
      </c>
      <c r="K12" s="24"/>
      <c r="L12" s="11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17" t="s">
        <v>24</v>
      </c>
      <c r="E14" s="24"/>
      <c r="F14" s="24"/>
      <c r="G14" s="24"/>
      <c r="H14" s="24"/>
      <c r="I14" s="117" t="s">
        <v>25</v>
      </c>
      <c r="J14" s="121" t="s">
        <v>26</v>
      </c>
      <c r="K14" s="24"/>
      <c r="L14" s="11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1" t="s">
        <v>27</v>
      </c>
      <c r="F15" s="24"/>
      <c r="G15" s="24"/>
      <c r="H15" s="24"/>
      <c r="I15" s="117" t="s">
        <v>28</v>
      </c>
      <c r="J15" s="121" t="s">
        <v>29</v>
      </c>
      <c r="K15" s="24"/>
      <c r="L15" s="11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17" t="s">
        <v>30</v>
      </c>
      <c r="E17" s="24"/>
      <c r="F17" s="24"/>
      <c r="G17" s="24"/>
      <c r="H17" s="24"/>
      <c r="I17" s="117" t="s">
        <v>25</v>
      </c>
      <c r="J17" s="19" t="str">
        <f aca="false">'Rekapitulace stavby'!AN13</f>
        <v>Vyplň údaj</v>
      </c>
      <c r="K17" s="24"/>
      <c r="L17" s="11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3" t="str">
        <f aca="false">'Rekapitulace stavby'!E14</f>
        <v>Vyplň údaj</v>
      </c>
      <c r="F18" s="123"/>
      <c r="G18" s="123"/>
      <c r="H18" s="123"/>
      <c r="I18" s="117" t="s">
        <v>28</v>
      </c>
      <c r="J18" s="19" t="str">
        <f aca="false">'Rekapitulace stavby'!AN14</f>
        <v>Vyplň údaj</v>
      </c>
      <c r="K18" s="24"/>
      <c r="L18" s="11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7" t="s">
        <v>32</v>
      </c>
      <c r="E20" s="24"/>
      <c r="F20" s="24"/>
      <c r="G20" s="24"/>
      <c r="H20" s="24"/>
      <c r="I20" s="117" t="s">
        <v>25</v>
      </c>
      <c r="J20" s="121" t="s">
        <v>33</v>
      </c>
      <c r="K20" s="24"/>
      <c r="L20" s="11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1" t="s">
        <v>34</v>
      </c>
      <c r="F21" s="24"/>
      <c r="G21" s="24"/>
      <c r="H21" s="24"/>
      <c r="I21" s="117" t="s">
        <v>28</v>
      </c>
      <c r="J21" s="121" t="s">
        <v>35</v>
      </c>
      <c r="K21" s="24"/>
      <c r="L21" s="11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7" t="s">
        <v>37</v>
      </c>
      <c r="E23" s="24"/>
      <c r="F23" s="24"/>
      <c r="G23" s="24"/>
      <c r="H23" s="24"/>
      <c r="I23" s="117" t="s">
        <v>25</v>
      </c>
      <c r="J23" s="121" t="str">
        <f aca="false">IF('Rekapitulace stavby'!AN19="","",'Rekapitulace stavby'!AN19)</f>
        <v/>
      </c>
      <c r="K23" s="24"/>
      <c r="L23" s="11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1" t="str">
        <f aca="false">IF('Rekapitulace stavby'!E20="","",'Rekapitulace stavby'!E20)</f>
        <v> </v>
      </c>
      <c r="F24" s="24"/>
      <c r="G24" s="24"/>
      <c r="H24" s="24"/>
      <c r="I24" s="117" t="s">
        <v>28</v>
      </c>
      <c r="J24" s="121" t="str">
        <f aca="false">IF('Rekapitulace stavby'!AN20="","",'Rekapitulace stavby'!AN20)</f>
        <v/>
      </c>
      <c r="K24" s="24"/>
      <c r="L24" s="11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7" t="s">
        <v>39</v>
      </c>
      <c r="E26" s="24"/>
      <c r="F26" s="24"/>
      <c r="G26" s="24"/>
      <c r="H26" s="24"/>
      <c r="I26" s="24"/>
      <c r="J26" s="24"/>
      <c r="K26" s="24"/>
      <c r="L26" s="11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8" customFormat="true" ht="16.5" hidden="false" customHeight="true" outlineLevel="0" collapsed="false">
      <c r="A27" s="124"/>
      <c r="B27" s="125"/>
      <c r="C27" s="124"/>
      <c r="D27" s="124"/>
      <c r="E27" s="126"/>
      <c r="F27" s="126"/>
      <c r="G27" s="126"/>
      <c r="H27" s="126"/>
      <c r="I27" s="124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11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0" t="s">
        <v>41</v>
      </c>
      <c r="E30" s="24"/>
      <c r="F30" s="24"/>
      <c r="G30" s="24"/>
      <c r="H30" s="24"/>
      <c r="I30" s="24"/>
      <c r="J30" s="131" t="n">
        <f aca="false">ROUND(J85, 2)</f>
        <v>0</v>
      </c>
      <c r="K30" s="24"/>
      <c r="L30" s="11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9"/>
      <c r="E31" s="129"/>
      <c r="F31" s="129"/>
      <c r="G31" s="129"/>
      <c r="H31" s="129"/>
      <c r="I31" s="129"/>
      <c r="J31" s="129"/>
      <c r="K31" s="129"/>
      <c r="L31" s="11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2" t="s">
        <v>43</v>
      </c>
      <c r="G32" s="24"/>
      <c r="H32" s="24"/>
      <c r="I32" s="132" t="s">
        <v>42</v>
      </c>
      <c r="J32" s="132" t="s">
        <v>44</v>
      </c>
      <c r="K32" s="24"/>
      <c r="L32" s="11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3" t="s">
        <v>45</v>
      </c>
      <c r="E33" s="117" t="s">
        <v>46</v>
      </c>
      <c r="F33" s="134" t="n">
        <f aca="false">ROUND((SUM(BE85:BE272)),  2)</f>
        <v>0</v>
      </c>
      <c r="G33" s="24"/>
      <c r="H33" s="24"/>
      <c r="I33" s="135" t="n">
        <v>0.21</v>
      </c>
      <c r="J33" s="134" t="n">
        <f aca="false">ROUND(((SUM(BE85:BE272))*I33),  2)</f>
        <v>0</v>
      </c>
      <c r="K33" s="24"/>
      <c r="L33" s="11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7" t="s">
        <v>47</v>
      </c>
      <c r="F34" s="134" t="n">
        <f aca="false">ROUND((SUM(BF85:BF272)),  2)</f>
        <v>0</v>
      </c>
      <c r="G34" s="24"/>
      <c r="H34" s="24"/>
      <c r="I34" s="135" t="n">
        <v>0.12</v>
      </c>
      <c r="J34" s="134" t="n">
        <f aca="false">ROUND(((SUM(BF85:BF272))*I34),  2)</f>
        <v>0</v>
      </c>
      <c r="K34" s="24"/>
      <c r="L34" s="1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7" t="s">
        <v>48</v>
      </c>
      <c r="F35" s="134" t="n">
        <f aca="false">ROUND((SUM(BG85:BG272)),  2)</f>
        <v>0</v>
      </c>
      <c r="G35" s="24"/>
      <c r="H35" s="24"/>
      <c r="I35" s="135" t="n">
        <v>0.21</v>
      </c>
      <c r="J35" s="134" t="n">
        <f aca="false">0</f>
        <v>0</v>
      </c>
      <c r="K35" s="24"/>
      <c r="L35" s="1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7" t="s">
        <v>49</v>
      </c>
      <c r="F36" s="134" t="n">
        <f aca="false">ROUND((SUM(BH85:BH272)),  2)</f>
        <v>0</v>
      </c>
      <c r="G36" s="24"/>
      <c r="H36" s="24"/>
      <c r="I36" s="135" t="n">
        <v>0.12</v>
      </c>
      <c r="J36" s="134" t="n">
        <f aca="false">0</f>
        <v>0</v>
      </c>
      <c r="K36" s="24"/>
      <c r="L36" s="11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7" t="s">
        <v>50</v>
      </c>
      <c r="F37" s="134" t="n">
        <f aca="false">ROUND((SUM(BI85:BI272)),  2)</f>
        <v>0</v>
      </c>
      <c r="G37" s="24"/>
      <c r="H37" s="24"/>
      <c r="I37" s="135" t="n">
        <v>0</v>
      </c>
      <c r="J37" s="134" t="n">
        <f aca="false">0</f>
        <v>0</v>
      </c>
      <c r="K37" s="24"/>
      <c r="L37" s="11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6"/>
      <c r="D39" s="137" t="s">
        <v>51</v>
      </c>
      <c r="E39" s="138"/>
      <c r="F39" s="138"/>
      <c r="G39" s="139" t="s">
        <v>52</v>
      </c>
      <c r="H39" s="140" t="s">
        <v>53</v>
      </c>
      <c r="I39" s="138"/>
      <c r="J39" s="141" t="n">
        <f aca="false">SUM(J30:J37)</f>
        <v>0</v>
      </c>
      <c r="K39" s="142"/>
      <c r="L39" s="11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1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19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150</v>
      </c>
      <c r="D45" s="26"/>
      <c r="E45" s="26"/>
      <c r="F45" s="26"/>
      <c r="G45" s="26"/>
      <c r="H45" s="26"/>
      <c r="I45" s="26"/>
      <c r="J45" s="26"/>
      <c r="K45" s="26"/>
      <c r="L45" s="119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9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9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7" t="str">
        <f aca="false">E7</f>
        <v>Oprava povodňových škod v obci Nové Heřminovy</v>
      </c>
      <c r="F48" s="147"/>
      <c r="G48" s="147"/>
      <c r="H48" s="147"/>
      <c r="I48" s="26"/>
      <c r="J48" s="26"/>
      <c r="K48" s="26"/>
      <c r="L48" s="119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131</v>
      </c>
      <c r="D49" s="26"/>
      <c r="E49" s="26"/>
      <c r="F49" s="26"/>
      <c r="G49" s="26"/>
      <c r="H49" s="26"/>
      <c r="I49" s="26"/>
      <c r="J49" s="26"/>
      <c r="K49" s="26"/>
      <c r="L49" s="11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U4 - Úsek č. 4, levý břeh, km 0,474 – 0,567</v>
      </c>
      <c r="F50" s="57"/>
      <c r="G50" s="57"/>
      <c r="H50" s="57"/>
      <c r="I50" s="26"/>
      <c r="J50" s="26"/>
      <c r="K50" s="26"/>
      <c r="L50" s="11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Nové Heřminovy</v>
      </c>
      <c r="G52" s="26"/>
      <c r="H52" s="26"/>
      <c r="I52" s="17" t="s">
        <v>22</v>
      </c>
      <c r="J52" s="148" t="str">
        <f aca="false">IF(J12="","",J12)</f>
        <v>4. 3. 2025</v>
      </c>
      <c r="K52" s="26"/>
      <c r="L52" s="119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9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Povodí Odry, státní podnik </v>
      </c>
      <c r="G54" s="26"/>
      <c r="H54" s="26"/>
      <c r="I54" s="17" t="s">
        <v>32</v>
      </c>
      <c r="J54" s="149" t="str">
        <f aca="false">E21</f>
        <v>Golik VH, s. r. o.</v>
      </c>
      <c r="K54" s="26"/>
      <c r="L54" s="119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30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37</v>
      </c>
      <c r="J55" s="149" t="str">
        <f aca="false">E24</f>
        <v> </v>
      </c>
      <c r="K55" s="26"/>
      <c r="L55" s="119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9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50" t="s">
        <v>151</v>
      </c>
      <c r="D57" s="151"/>
      <c r="E57" s="151"/>
      <c r="F57" s="151"/>
      <c r="G57" s="151"/>
      <c r="H57" s="151"/>
      <c r="I57" s="151"/>
      <c r="J57" s="152" t="s">
        <v>152</v>
      </c>
      <c r="K57" s="151"/>
      <c r="L57" s="119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9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53" t="s">
        <v>73</v>
      </c>
      <c r="D59" s="26"/>
      <c r="E59" s="26"/>
      <c r="F59" s="26"/>
      <c r="G59" s="26"/>
      <c r="H59" s="26"/>
      <c r="I59" s="26"/>
      <c r="J59" s="154" t="n">
        <f aca="false">J85</f>
        <v>0</v>
      </c>
      <c r="K59" s="26"/>
      <c r="L59" s="11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153</v>
      </c>
    </row>
    <row r="60" s="155" customFormat="true" ht="24.95" hidden="false" customHeight="true" outlineLevel="0" collapsed="false">
      <c r="B60" s="156"/>
      <c r="C60" s="157"/>
      <c r="D60" s="158" t="s">
        <v>154</v>
      </c>
      <c r="E60" s="159"/>
      <c r="F60" s="159"/>
      <c r="G60" s="159"/>
      <c r="H60" s="159"/>
      <c r="I60" s="159"/>
      <c r="J60" s="160" t="n">
        <f aca="false">J86</f>
        <v>0</v>
      </c>
      <c r="K60" s="157"/>
      <c r="L60" s="161"/>
    </row>
    <row r="61" s="162" customFormat="true" ht="19.9" hidden="false" customHeight="true" outlineLevel="0" collapsed="false">
      <c r="B61" s="163"/>
      <c r="C61" s="164"/>
      <c r="D61" s="165" t="s">
        <v>155</v>
      </c>
      <c r="E61" s="166"/>
      <c r="F61" s="166"/>
      <c r="G61" s="166"/>
      <c r="H61" s="166"/>
      <c r="I61" s="166"/>
      <c r="J61" s="167" t="n">
        <f aca="false">J87</f>
        <v>0</v>
      </c>
      <c r="K61" s="164"/>
      <c r="L61" s="168"/>
    </row>
    <row r="62" s="162" customFormat="true" ht="19.9" hidden="false" customHeight="true" outlineLevel="0" collapsed="false">
      <c r="B62" s="163"/>
      <c r="C62" s="164"/>
      <c r="D62" s="165" t="s">
        <v>156</v>
      </c>
      <c r="E62" s="166"/>
      <c r="F62" s="166"/>
      <c r="G62" s="166"/>
      <c r="H62" s="166"/>
      <c r="I62" s="166"/>
      <c r="J62" s="167" t="n">
        <f aca="false">J223</f>
        <v>0</v>
      </c>
      <c r="K62" s="164"/>
      <c r="L62" s="168"/>
    </row>
    <row r="63" s="162" customFormat="true" ht="19.9" hidden="false" customHeight="true" outlineLevel="0" collapsed="false">
      <c r="B63" s="163"/>
      <c r="C63" s="164"/>
      <c r="D63" s="165" t="s">
        <v>157</v>
      </c>
      <c r="E63" s="166"/>
      <c r="F63" s="166"/>
      <c r="G63" s="166"/>
      <c r="H63" s="166"/>
      <c r="I63" s="166"/>
      <c r="J63" s="167" t="n">
        <f aca="false">J248</f>
        <v>0</v>
      </c>
      <c r="K63" s="164"/>
      <c r="L63" s="168"/>
    </row>
    <row r="64" s="162" customFormat="true" ht="19.9" hidden="false" customHeight="true" outlineLevel="0" collapsed="false">
      <c r="B64" s="163"/>
      <c r="C64" s="164"/>
      <c r="D64" s="165" t="s">
        <v>158</v>
      </c>
      <c r="E64" s="166"/>
      <c r="F64" s="166"/>
      <c r="G64" s="166"/>
      <c r="H64" s="166"/>
      <c r="I64" s="166"/>
      <c r="J64" s="167" t="n">
        <f aca="false">J252</f>
        <v>0</v>
      </c>
      <c r="K64" s="164"/>
      <c r="L64" s="168"/>
    </row>
    <row r="65" s="162" customFormat="true" ht="19.9" hidden="false" customHeight="true" outlineLevel="0" collapsed="false">
      <c r="B65" s="163"/>
      <c r="C65" s="164"/>
      <c r="D65" s="165" t="s">
        <v>159</v>
      </c>
      <c r="E65" s="166"/>
      <c r="F65" s="166"/>
      <c r="G65" s="166"/>
      <c r="H65" s="166"/>
      <c r="I65" s="166"/>
      <c r="J65" s="167" t="n">
        <f aca="false">J269</f>
        <v>0</v>
      </c>
      <c r="K65" s="164"/>
      <c r="L65" s="168"/>
    </row>
    <row r="66" s="31" customFormat="true" ht="21.85" hidden="false" customHeight="true" outlineLevel="0" collapsed="false">
      <c r="A66" s="24"/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119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="31" customFormat="true" ht="6.95" hidden="false" customHeight="true" outlineLevel="0" collapsed="false">
      <c r="A67" s="24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119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71" s="31" customFormat="true" ht="6.95" hidden="false" customHeight="true" outlineLevel="0" collapsed="false">
      <c r="A71" s="24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119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="31" customFormat="true" ht="24.95" hidden="false" customHeight="true" outlineLevel="0" collapsed="false">
      <c r="A72" s="24"/>
      <c r="B72" s="25"/>
      <c r="C72" s="9" t="s">
        <v>160</v>
      </c>
      <c r="D72" s="26"/>
      <c r="E72" s="26"/>
      <c r="F72" s="26"/>
      <c r="G72" s="26"/>
      <c r="H72" s="26"/>
      <c r="I72" s="26"/>
      <c r="J72" s="26"/>
      <c r="K72" s="26"/>
      <c r="L72" s="119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="31" customFormat="true" ht="6.95" hidden="false" customHeight="true" outlineLevel="0" collapsed="false">
      <c r="A73" s="24"/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119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="31" customFormat="true" ht="12" hidden="false" customHeight="true" outlineLevel="0" collapsed="false">
      <c r="A74" s="24"/>
      <c r="B74" s="25"/>
      <c r="C74" s="17" t="s">
        <v>16</v>
      </c>
      <c r="D74" s="26"/>
      <c r="E74" s="26"/>
      <c r="F74" s="26"/>
      <c r="G74" s="26"/>
      <c r="H74" s="26"/>
      <c r="I74" s="26"/>
      <c r="J74" s="26"/>
      <c r="K74" s="26"/>
      <c r="L74" s="119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="31" customFormat="true" ht="16.5" hidden="false" customHeight="true" outlineLevel="0" collapsed="false">
      <c r="A75" s="24"/>
      <c r="B75" s="25"/>
      <c r="C75" s="26"/>
      <c r="D75" s="26"/>
      <c r="E75" s="147" t="str">
        <f aca="false">E7</f>
        <v>Oprava povodňových škod v obci Nové Heřminovy</v>
      </c>
      <c r="F75" s="147"/>
      <c r="G75" s="147"/>
      <c r="H75" s="147"/>
      <c r="I75" s="26"/>
      <c r="J75" s="26"/>
      <c r="K75" s="26"/>
      <c r="L75" s="119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12" hidden="false" customHeight="true" outlineLevel="0" collapsed="false">
      <c r="A76" s="24"/>
      <c r="B76" s="25"/>
      <c r="C76" s="17" t="s">
        <v>131</v>
      </c>
      <c r="D76" s="26"/>
      <c r="E76" s="26"/>
      <c r="F76" s="26"/>
      <c r="G76" s="26"/>
      <c r="H76" s="26"/>
      <c r="I76" s="26"/>
      <c r="J76" s="26"/>
      <c r="K76" s="26"/>
      <c r="L76" s="11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6.5" hidden="false" customHeight="true" outlineLevel="0" collapsed="false">
      <c r="A77" s="24"/>
      <c r="B77" s="25"/>
      <c r="C77" s="26"/>
      <c r="D77" s="26"/>
      <c r="E77" s="57" t="str">
        <f aca="false">E9</f>
        <v>U4 - Úsek č. 4, levý břeh, km 0,474 – 0,567</v>
      </c>
      <c r="F77" s="57"/>
      <c r="G77" s="57"/>
      <c r="H77" s="57"/>
      <c r="I77" s="26"/>
      <c r="J77" s="26"/>
      <c r="K77" s="26"/>
      <c r="L77" s="11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6.95" hidden="false" customHeight="true" outlineLevel="0" collapsed="false">
      <c r="A78" s="2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119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31" customFormat="true" ht="12" hidden="false" customHeight="true" outlineLevel="0" collapsed="false">
      <c r="A79" s="24"/>
      <c r="B79" s="25"/>
      <c r="C79" s="17" t="s">
        <v>20</v>
      </c>
      <c r="D79" s="26"/>
      <c r="E79" s="26"/>
      <c r="F79" s="18" t="str">
        <f aca="false">F12</f>
        <v>Nové Heřminovy</v>
      </c>
      <c r="G79" s="26"/>
      <c r="H79" s="26"/>
      <c r="I79" s="17" t="s">
        <v>22</v>
      </c>
      <c r="J79" s="148" t="str">
        <f aca="false">IF(J12="","",J12)</f>
        <v>4. 3. 2025</v>
      </c>
      <c r="K79" s="26"/>
      <c r="L79" s="119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31" customFormat="true" ht="6.95" hidden="false" customHeight="true" outlineLevel="0" collapsed="false">
      <c r="A80" s="24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119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31" customFormat="true" ht="15.15" hidden="false" customHeight="true" outlineLevel="0" collapsed="false">
      <c r="A81" s="24"/>
      <c r="B81" s="25"/>
      <c r="C81" s="17" t="s">
        <v>24</v>
      </c>
      <c r="D81" s="26"/>
      <c r="E81" s="26"/>
      <c r="F81" s="18" t="str">
        <f aca="false">E15</f>
        <v>Povodí Odry, státní podnik </v>
      </c>
      <c r="G81" s="26"/>
      <c r="H81" s="26"/>
      <c r="I81" s="17" t="s">
        <v>32</v>
      </c>
      <c r="J81" s="149" t="str">
        <f aca="false">E21</f>
        <v>Golik VH, s. r. o.</v>
      </c>
      <c r="K81" s="26"/>
      <c r="L81" s="11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15.15" hidden="false" customHeight="true" outlineLevel="0" collapsed="false">
      <c r="A82" s="24"/>
      <c r="B82" s="25"/>
      <c r="C82" s="17" t="s">
        <v>30</v>
      </c>
      <c r="D82" s="26"/>
      <c r="E82" s="26"/>
      <c r="F82" s="18" t="str">
        <f aca="false">IF(E18="","",E18)</f>
        <v>Vyplň údaj</v>
      </c>
      <c r="G82" s="26"/>
      <c r="H82" s="26"/>
      <c r="I82" s="17" t="s">
        <v>37</v>
      </c>
      <c r="J82" s="149" t="str">
        <f aca="false">E24</f>
        <v> </v>
      </c>
      <c r="K82" s="26"/>
      <c r="L82" s="11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10.3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11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175" customFormat="true" ht="29.3" hidden="false" customHeight="true" outlineLevel="0" collapsed="false">
      <c r="A84" s="169"/>
      <c r="B84" s="170"/>
      <c r="C84" s="171" t="s">
        <v>161</v>
      </c>
      <c r="D84" s="172" t="s">
        <v>60</v>
      </c>
      <c r="E84" s="172" t="s">
        <v>56</v>
      </c>
      <c r="F84" s="172" t="s">
        <v>57</v>
      </c>
      <c r="G84" s="172" t="s">
        <v>162</v>
      </c>
      <c r="H84" s="172" t="s">
        <v>163</v>
      </c>
      <c r="I84" s="172" t="s">
        <v>164</v>
      </c>
      <c r="J84" s="172" t="s">
        <v>152</v>
      </c>
      <c r="K84" s="173" t="s">
        <v>165</v>
      </c>
      <c r="L84" s="174"/>
      <c r="M84" s="74"/>
      <c r="N84" s="75" t="s">
        <v>45</v>
      </c>
      <c r="O84" s="75" t="s">
        <v>166</v>
      </c>
      <c r="P84" s="75" t="s">
        <v>167</v>
      </c>
      <c r="Q84" s="75" t="s">
        <v>168</v>
      </c>
      <c r="R84" s="75" t="s">
        <v>169</v>
      </c>
      <c r="S84" s="75" t="s">
        <v>170</v>
      </c>
      <c r="T84" s="76" t="s">
        <v>171</v>
      </c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</row>
    <row r="85" s="31" customFormat="true" ht="22.8" hidden="false" customHeight="true" outlineLevel="0" collapsed="false">
      <c r="A85" s="24"/>
      <c r="B85" s="25"/>
      <c r="C85" s="82" t="s">
        <v>172</v>
      </c>
      <c r="D85" s="26"/>
      <c r="E85" s="26"/>
      <c r="F85" s="26"/>
      <c r="G85" s="26"/>
      <c r="H85" s="26"/>
      <c r="I85" s="26"/>
      <c r="J85" s="176" t="n">
        <f aca="false">BK85</f>
        <v>0</v>
      </c>
      <c r="K85" s="26"/>
      <c r="L85" s="30"/>
      <c r="M85" s="77"/>
      <c r="N85" s="177"/>
      <c r="O85" s="78"/>
      <c r="P85" s="178" t="n">
        <f aca="false">P86</f>
        <v>0</v>
      </c>
      <c r="Q85" s="78"/>
      <c r="R85" s="178" t="n">
        <f aca="false">R86</f>
        <v>891.7617192</v>
      </c>
      <c r="S85" s="78"/>
      <c r="T85" s="179" t="n">
        <f aca="false">T86</f>
        <v>76.3095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T85" s="3" t="s">
        <v>74</v>
      </c>
      <c r="AU85" s="3" t="s">
        <v>153</v>
      </c>
      <c r="BK85" s="180" t="n">
        <f aca="false">BK86</f>
        <v>0</v>
      </c>
    </row>
    <row r="86" s="181" customFormat="true" ht="25.9" hidden="false" customHeight="true" outlineLevel="0" collapsed="false">
      <c r="B86" s="182"/>
      <c r="C86" s="183"/>
      <c r="D86" s="184" t="s">
        <v>74</v>
      </c>
      <c r="E86" s="185" t="s">
        <v>173</v>
      </c>
      <c r="F86" s="185" t="s">
        <v>174</v>
      </c>
      <c r="G86" s="183"/>
      <c r="H86" s="183"/>
      <c r="I86" s="186"/>
      <c r="J86" s="187" t="n">
        <f aca="false">BK86</f>
        <v>0</v>
      </c>
      <c r="K86" s="183"/>
      <c r="L86" s="188"/>
      <c r="M86" s="189"/>
      <c r="N86" s="190"/>
      <c r="O86" s="190"/>
      <c r="P86" s="191" t="n">
        <f aca="false">P87+P223+P248+P252+P269</f>
        <v>0</v>
      </c>
      <c r="Q86" s="190"/>
      <c r="R86" s="191" t="n">
        <f aca="false">R87+R223+R248+R252+R269</f>
        <v>891.7617192</v>
      </c>
      <c r="S86" s="190"/>
      <c r="T86" s="192" t="n">
        <f aca="false">T87+T223+T248+T252+T269</f>
        <v>76.3095</v>
      </c>
      <c r="AR86" s="193" t="s">
        <v>83</v>
      </c>
      <c r="AT86" s="194" t="s">
        <v>74</v>
      </c>
      <c r="AU86" s="194" t="s">
        <v>75</v>
      </c>
      <c r="AY86" s="193" t="s">
        <v>175</v>
      </c>
      <c r="BK86" s="195" t="n">
        <f aca="false">BK87+BK223+BK248+BK252+BK269</f>
        <v>0</v>
      </c>
    </row>
    <row r="87" s="181" customFormat="true" ht="22.8" hidden="false" customHeight="true" outlineLevel="0" collapsed="false">
      <c r="B87" s="182"/>
      <c r="C87" s="183"/>
      <c r="D87" s="184" t="s">
        <v>74</v>
      </c>
      <c r="E87" s="196" t="s">
        <v>83</v>
      </c>
      <c r="F87" s="196" t="s">
        <v>176</v>
      </c>
      <c r="G87" s="183"/>
      <c r="H87" s="183"/>
      <c r="I87" s="186"/>
      <c r="J87" s="197" t="n">
        <f aca="false">BK87</f>
        <v>0</v>
      </c>
      <c r="K87" s="183"/>
      <c r="L87" s="188"/>
      <c r="M87" s="189"/>
      <c r="N87" s="190"/>
      <c r="O87" s="190"/>
      <c r="P87" s="191" t="n">
        <f aca="false">SUM(P88:P222)</f>
        <v>0</v>
      </c>
      <c r="Q87" s="190"/>
      <c r="R87" s="191" t="n">
        <f aca="false">SUM(R88:R222)</f>
        <v>0</v>
      </c>
      <c r="S87" s="190"/>
      <c r="T87" s="192" t="n">
        <f aca="false">SUM(T88:T222)</f>
        <v>75.4845</v>
      </c>
      <c r="AR87" s="193" t="s">
        <v>83</v>
      </c>
      <c r="AT87" s="194" t="s">
        <v>74</v>
      </c>
      <c r="AU87" s="194" t="s">
        <v>83</v>
      </c>
      <c r="AY87" s="193" t="s">
        <v>175</v>
      </c>
      <c r="BK87" s="195" t="n">
        <f aca="false">SUM(BK88:BK222)</f>
        <v>0</v>
      </c>
    </row>
    <row r="88" s="31" customFormat="true" ht="16.5" hidden="false" customHeight="true" outlineLevel="0" collapsed="false">
      <c r="A88" s="24"/>
      <c r="B88" s="25"/>
      <c r="C88" s="198" t="s">
        <v>83</v>
      </c>
      <c r="D88" s="198" t="s">
        <v>177</v>
      </c>
      <c r="E88" s="199" t="s">
        <v>188</v>
      </c>
      <c r="F88" s="200" t="s">
        <v>189</v>
      </c>
      <c r="G88" s="201" t="s">
        <v>138</v>
      </c>
      <c r="H88" s="202" t="n">
        <v>3</v>
      </c>
      <c r="I88" s="203"/>
      <c r="J88" s="204" t="n">
        <f aca="false">ROUND(I88*H88,2)</f>
        <v>0</v>
      </c>
      <c r="K88" s="200" t="s">
        <v>180</v>
      </c>
      <c r="L88" s="30"/>
      <c r="M88" s="205"/>
      <c r="N88" s="206" t="s">
        <v>46</v>
      </c>
      <c r="O88" s="67"/>
      <c r="P88" s="207" t="n">
        <f aca="false">O88*H88</f>
        <v>0</v>
      </c>
      <c r="Q88" s="207" t="n">
        <v>0</v>
      </c>
      <c r="R88" s="207" t="n">
        <f aca="false">Q88*H88</f>
        <v>0</v>
      </c>
      <c r="S88" s="207" t="n">
        <v>0</v>
      </c>
      <c r="T88" s="208" t="n">
        <f aca="false">S88*H88</f>
        <v>0</v>
      </c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R88" s="209" t="s">
        <v>149</v>
      </c>
      <c r="AT88" s="209" t="s">
        <v>177</v>
      </c>
      <c r="AU88" s="209" t="s">
        <v>85</v>
      </c>
      <c r="AY88" s="3" t="s">
        <v>175</v>
      </c>
      <c r="BE88" s="210" t="n">
        <f aca="false">IF(N88="základní",J88,0)</f>
        <v>0</v>
      </c>
      <c r="BF88" s="210" t="n">
        <f aca="false">IF(N88="snížená",J88,0)</f>
        <v>0</v>
      </c>
      <c r="BG88" s="210" t="n">
        <f aca="false">IF(N88="zákl. přenesená",J88,0)</f>
        <v>0</v>
      </c>
      <c r="BH88" s="210" t="n">
        <f aca="false">IF(N88="sníž. přenesená",J88,0)</f>
        <v>0</v>
      </c>
      <c r="BI88" s="210" t="n">
        <f aca="false">IF(N88="nulová",J88,0)</f>
        <v>0</v>
      </c>
      <c r="BJ88" s="3" t="s">
        <v>83</v>
      </c>
      <c r="BK88" s="210" t="n">
        <f aca="false">ROUND(I88*H88,2)</f>
        <v>0</v>
      </c>
      <c r="BL88" s="3" t="s">
        <v>149</v>
      </c>
      <c r="BM88" s="209" t="s">
        <v>743</v>
      </c>
    </row>
    <row r="89" s="31" customFormat="true" ht="12.8" hidden="false" customHeight="false" outlineLevel="0" collapsed="false">
      <c r="A89" s="24"/>
      <c r="B89" s="25"/>
      <c r="C89" s="26"/>
      <c r="D89" s="211" t="s">
        <v>182</v>
      </c>
      <c r="E89" s="26"/>
      <c r="F89" s="212" t="s">
        <v>191</v>
      </c>
      <c r="G89" s="26"/>
      <c r="H89" s="26"/>
      <c r="I89" s="213"/>
      <c r="J89" s="26"/>
      <c r="K89" s="26"/>
      <c r="L89" s="30"/>
      <c r="M89" s="214"/>
      <c r="N89" s="215"/>
      <c r="O89" s="67"/>
      <c r="P89" s="67"/>
      <c r="Q89" s="67"/>
      <c r="R89" s="67"/>
      <c r="S89" s="67"/>
      <c r="T89" s="68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T89" s="3" t="s">
        <v>182</v>
      </c>
      <c r="AU89" s="3" t="s">
        <v>85</v>
      </c>
    </row>
    <row r="90" s="31" customFormat="true" ht="12.8" hidden="false" customHeight="false" outlineLevel="0" collapsed="false">
      <c r="A90" s="24"/>
      <c r="B90" s="25"/>
      <c r="C90" s="26"/>
      <c r="D90" s="216" t="s">
        <v>184</v>
      </c>
      <c r="E90" s="26"/>
      <c r="F90" s="217" t="s">
        <v>192</v>
      </c>
      <c r="G90" s="26"/>
      <c r="H90" s="26"/>
      <c r="I90" s="213"/>
      <c r="J90" s="26"/>
      <c r="K90" s="26"/>
      <c r="L90" s="30"/>
      <c r="M90" s="214"/>
      <c r="N90" s="215"/>
      <c r="O90" s="67"/>
      <c r="P90" s="67"/>
      <c r="Q90" s="67"/>
      <c r="R90" s="67"/>
      <c r="S90" s="67"/>
      <c r="T90" s="68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T90" s="3" t="s">
        <v>184</v>
      </c>
      <c r="AU90" s="3" t="s">
        <v>85</v>
      </c>
    </row>
    <row r="91" s="218" customFormat="true" ht="12.8" hidden="false" customHeight="false" outlineLevel="0" collapsed="false">
      <c r="B91" s="219"/>
      <c r="C91" s="220"/>
      <c r="D91" s="211" t="s">
        <v>186</v>
      </c>
      <c r="E91" s="221" t="s">
        <v>136</v>
      </c>
      <c r="F91" s="222" t="s">
        <v>194</v>
      </c>
      <c r="G91" s="220"/>
      <c r="H91" s="223" t="n">
        <v>3</v>
      </c>
      <c r="I91" s="224"/>
      <c r="J91" s="220"/>
      <c r="K91" s="220"/>
      <c r="L91" s="225"/>
      <c r="M91" s="226"/>
      <c r="N91" s="227"/>
      <c r="O91" s="227"/>
      <c r="P91" s="227"/>
      <c r="Q91" s="227"/>
      <c r="R91" s="227"/>
      <c r="S91" s="227"/>
      <c r="T91" s="228"/>
      <c r="AT91" s="229" t="s">
        <v>186</v>
      </c>
      <c r="AU91" s="229" t="s">
        <v>85</v>
      </c>
      <c r="AV91" s="218" t="s">
        <v>85</v>
      </c>
      <c r="AW91" s="218" t="s">
        <v>36</v>
      </c>
      <c r="AX91" s="218" t="s">
        <v>83</v>
      </c>
      <c r="AY91" s="229" t="s">
        <v>175</v>
      </c>
    </row>
    <row r="92" s="31" customFormat="true" ht="16.5" hidden="false" customHeight="true" outlineLevel="0" collapsed="false">
      <c r="A92" s="24"/>
      <c r="B92" s="25"/>
      <c r="C92" s="198" t="s">
        <v>85</v>
      </c>
      <c r="D92" s="198" t="s">
        <v>177</v>
      </c>
      <c r="E92" s="199" t="s">
        <v>195</v>
      </c>
      <c r="F92" s="200" t="s">
        <v>196</v>
      </c>
      <c r="G92" s="201" t="s">
        <v>138</v>
      </c>
      <c r="H92" s="202" t="n">
        <v>1</v>
      </c>
      <c r="I92" s="203"/>
      <c r="J92" s="204" t="n">
        <f aca="false">ROUND(I92*H92,2)</f>
        <v>0</v>
      </c>
      <c r="K92" s="200" t="s">
        <v>180</v>
      </c>
      <c r="L92" s="30"/>
      <c r="M92" s="205"/>
      <c r="N92" s="206" t="s">
        <v>46</v>
      </c>
      <c r="O92" s="67"/>
      <c r="P92" s="207" t="n">
        <f aca="false">O92*H92</f>
        <v>0</v>
      </c>
      <c r="Q92" s="207" t="n">
        <v>0</v>
      </c>
      <c r="R92" s="207" t="n">
        <f aca="false">Q92*H92</f>
        <v>0</v>
      </c>
      <c r="S92" s="207" t="n">
        <v>0</v>
      </c>
      <c r="T92" s="208" t="n">
        <f aca="false">S92*H92</f>
        <v>0</v>
      </c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R92" s="209" t="s">
        <v>149</v>
      </c>
      <c r="AT92" s="209" t="s">
        <v>177</v>
      </c>
      <c r="AU92" s="209" t="s">
        <v>85</v>
      </c>
      <c r="AY92" s="3" t="s">
        <v>175</v>
      </c>
      <c r="BE92" s="210" t="n">
        <f aca="false">IF(N92="základní",J92,0)</f>
        <v>0</v>
      </c>
      <c r="BF92" s="210" t="n">
        <f aca="false">IF(N92="snížená",J92,0)</f>
        <v>0</v>
      </c>
      <c r="BG92" s="210" t="n">
        <f aca="false">IF(N92="zákl. přenesená",J92,0)</f>
        <v>0</v>
      </c>
      <c r="BH92" s="210" t="n">
        <f aca="false">IF(N92="sníž. přenesená",J92,0)</f>
        <v>0</v>
      </c>
      <c r="BI92" s="210" t="n">
        <f aca="false">IF(N92="nulová",J92,0)</f>
        <v>0</v>
      </c>
      <c r="BJ92" s="3" t="s">
        <v>83</v>
      </c>
      <c r="BK92" s="210" t="n">
        <f aca="false">ROUND(I92*H92,2)</f>
        <v>0</v>
      </c>
      <c r="BL92" s="3" t="s">
        <v>149</v>
      </c>
      <c r="BM92" s="209" t="s">
        <v>744</v>
      </c>
    </row>
    <row r="93" s="31" customFormat="true" ht="12.8" hidden="false" customHeight="false" outlineLevel="0" collapsed="false">
      <c r="A93" s="24"/>
      <c r="B93" s="25"/>
      <c r="C93" s="26"/>
      <c r="D93" s="211" t="s">
        <v>182</v>
      </c>
      <c r="E93" s="26"/>
      <c r="F93" s="212" t="s">
        <v>198</v>
      </c>
      <c r="G93" s="26"/>
      <c r="H93" s="26"/>
      <c r="I93" s="213"/>
      <c r="J93" s="26"/>
      <c r="K93" s="26"/>
      <c r="L93" s="30"/>
      <c r="M93" s="214"/>
      <c r="N93" s="215"/>
      <c r="O93" s="67"/>
      <c r="P93" s="67"/>
      <c r="Q93" s="67"/>
      <c r="R93" s="67"/>
      <c r="S93" s="67"/>
      <c r="T93" s="68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T93" s="3" t="s">
        <v>182</v>
      </c>
      <c r="AU93" s="3" t="s">
        <v>85</v>
      </c>
    </row>
    <row r="94" s="31" customFormat="true" ht="12.8" hidden="false" customHeight="false" outlineLevel="0" collapsed="false">
      <c r="A94" s="24"/>
      <c r="B94" s="25"/>
      <c r="C94" s="26"/>
      <c r="D94" s="216" t="s">
        <v>184</v>
      </c>
      <c r="E94" s="26"/>
      <c r="F94" s="217" t="s">
        <v>199</v>
      </c>
      <c r="G94" s="26"/>
      <c r="H94" s="26"/>
      <c r="I94" s="213"/>
      <c r="J94" s="26"/>
      <c r="K94" s="26"/>
      <c r="L94" s="30"/>
      <c r="M94" s="214"/>
      <c r="N94" s="215"/>
      <c r="O94" s="67"/>
      <c r="P94" s="67"/>
      <c r="Q94" s="67"/>
      <c r="R94" s="67"/>
      <c r="S94" s="67"/>
      <c r="T94" s="68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T94" s="3" t="s">
        <v>184</v>
      </c>
      <c r="AU94" s="3" t="s">
        <v>85</v>
      </c>
    </row>
    <row r="95" s="218" customFormat="true" ht="12.8" hidden="false" customHeight="false" outlineLevel="0" collapsed="false">
      <c r="B95" s="219"/>
      <c r="C95" s="220"/>
      <c r="D95" s="211" t="s">
        <v>186</v>
      </c>
      <c r="E95" s="221" t="s">
        <v>143</v>
      </c>
      <c r="F95" s="222" t="s">
        <v>83</v>
      </c>
      <c r="G95" s="220"/>
      <c r="H95" s="223" t="n">
        <v>1</v>
      </c>
      <c r="I95" s="224"/>
      <c r="J95" s="220"/>
      <c r="K95" s="220"/>
      <c r="L95" s="225"/>
      <c r="M95" s="226"/>
      <c r="N95" s="227"/>
      <c r="O95" s="227"/>
      <c r="P95" s="227"/>
      <c r="Q95" s="227"/>
      <c r="R95" s="227"/>
      <c r="S95" s="227"/>
      <c r="T95" s="228"/>
      <c r="AT95" s="229" t="s">
        <v>186</v>
      </c>
      <c r="AU95" s="229" t="s">
        <v>85</v>
      </c>
      <c r="AV95" s="218" t="s">
        <v>85</v>
      </c>
      <c r="AW95" s="218" t="s">
        <v>36</v>
      </c>
      <c r="AX95" s="218" t="s">
        <v>83</v>
      </c>
      <c r="AY95" s="229" t="s">
        <v>175</v>
      </c>
    </row>
    <row r="96" s="31" customFormat="true" ht="16.5" hidden="false" customHeight="true" outlineLevel="0" collapsed="false">
      <c r="A96" s="24"/>
      <c r="B96" s="25"/>
      <c r="C96" s="198" t="s">
        <v>194</v>
      </c>
      <c r="D96" s="198" t="s">
        <v>177</v>
      </c>
      <c r="E96" s="199" t="s">
        <v>200</v>
      </c>
      <c r="F96" s="200" t="s">
        <v>522</v>
      </c>
      <c r="G96" s="201" t="s">
        <v>138</v>
      </c>
      <c r="H96" s="202" t="n">
        <v>2</v>
      </c>
      <c r="I96" s="203"/>
      <c r="J96" s="204" t="n">
        <f aca="false">ROUND(I96*H96,2)</f>
        <v>0</v>
      </c>
      <c r="K96" s="200"/>
      <c r="L96" s="30"/>
      <c r="M96" s="205"/>
      <c r="N96" s="206" t="s">
        <v>46</v>
      </c>
      <c r="O96" s="67"/>
      <c r="P96" s="207" t="n">
        <f aca="false">O96*H96</f>
        <v>0</v>
      </c>
      <c r="Q96" s="207" t="n">
        <v>0</v>
      </c>
      <c r="R96" s="207" t="n">
        <f aca="false">Q96*H96</f>
        <v>0</v>
      </c>
      <c r="S96" s="207" t="n">
        <v>0</v>
      </c>
      <c r="T96" s="208" t="n">
        <f aca="false">S96*H96</f>
        <v>0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R96" s="209" t="s">
        <v>149</v>
      </c>
      <c r="AT96" s="209" t="s">
        <v>177</v>
      </c>
      <c r="AU96" s="209" t="s">
        <v>85</v>
      </c>
      <c r="AY96" s="3" t="s">
        <v>175</v>
      </c>
      <c r="BE96" s="210" t="n">
        <f aca="false">IF(N96="základní",J96,0)</f>
        <v>0</v>
      </c>
      <c r="BF96" s="210" t="n">
        <f aca="false">IF(N96="snížená",J96,0)</f>
        <v>0</v>
      </c>
      <c r="BG96" s="210" t="n">
        <f aca="false">IF(N96="zákl. přenesená",J96,0)</f>
        <v>0</v>
      </c>
      <c r="BH96" s="210" t="n">
        <f aca="false">IF(N96="sníž. přenesená",J96,0)</f>
        <v>0</v>
      </c>
      <c r="BI96" s="210" t="n">
        <f aca="false">IF(N96="nulová",J96,0)</f>
        <v>0</v>
      </c>
      <c r="BJ96" s="3" t="s">
        <v>83</v>
      </c>
      <c r="BK96" s="210" t="n">
        <f aca="false">ROUND(I96*H96,2)</f>
        <v>0</v>
      </c>
      <c r="BL96" s="3" t="s">
        <v>149</v>
      </c>
      <c r="BM96" s="209" t="s">
        <v>745</v>
      </c>
    </row>
    <row r="97" s="31" customFormat="true" ht="12.8" hidden="false" customHeight="false" outlineLevel="0" collapsed="false">
      <c r="A97" s="24"/>
      <c r="B97" s="25"/>
      <c r="C97" s="26"/>
      <c r="D97" s="211" t="s">
        <v>182</v>
      </c>
      <c r="E97" s="26"/>
      <c r="F97" s="212" t="s">
        <v>522</v>
      </c>
      <c r="G97" s="26"/>
      <c r="H97" s="26"/>
      <c r="I97" s="213"/>
      <c r="J97" s="26"/>
      <c r="K97" s="26"/>
      <c r="L97" s="30"/>
      <c r="M97" s="214"/>
      <c r="N97" s="215"/>
      <c r="O97" s="67"/>
      <c r="P97" s="67"/>
      <c r="Q97" s="67"/>
      <c r="R97" s="67"/>
      <c r="S97" s="67"/>
      <c r="T97" s="68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T97" s="3" t="s">
        <v>182</v>
      </c>
      <c r="AU97" s="3" t="s">
        <v>85</v>
      </c>
    </row>
    <row r="98" s="218" customFormat="true" ht="12.8" hidden="false" customHeight="false" outlineLevel="0" collapsed="false">
      <c r="B98" s="219"/>
      <c r="C98" s="220"/>
      <c r="D98" s="211" t="s">
        <v>186</v>
      </c>
      <c r="E98" s="221" t="s">
        <v>140</v>
      </c>
      <c r="F98" s="222" t="s">
        <v>85</v>
      </c>
      <c r="G98" s="220"/>
      <c r="H98" s="223" t="n">
        <v>2</v>
      </c>
      <c r="I98" s="224"/>
      <c r="J98" s="220"/>
      <c r="K98" s="220"/>
      <c r="L98" s="225"/>
      <c r="M98" s="226"/>
      <c r="N98" s="227"/>
      <c r="O98" s="227"/>
      <c r="P98" s="227"/>
      <c r="Q98" s="227"/>
      <c r="R98" s="227"/>
      <c r="S98" s="227"/>
      <c r="T98" s="228"/>
      <c r="AT98" s="229" t="s">
        <v>186</v>
      </c>
      <c r="AU98" s="229" t="s">
        <v>85</v>
      </c>
      <c r="AV98" s="218" t="s">
        <v>85</v>
      </c>
      <c r="AW98" s="218" t="s">
        <v>36</v>
      </c>
      <c r="AX98" s="218" t="s">
        <v>83</v>
      </c>
      <c r="AY98" s="229" t="s">
        <v>175</v>
      </c>
    </row>
    <row r="99" s="31" customFormat="true" ht="16.5" hidden="false" customHeight="true" outlineLevel="0" collapsed="false">
      <c r="A99" s="24"/>
      <c r="B99" s="25"/>
      <c r="C99" s="198" t="s">
        <v>149</v>
      </c>
      <c r="D99" s="198" t="s">
        <v>177</v>
      </c>
      <c r="E99" s="199" t="s">
        <v>205</v>
      </c>
      <c r="F99" s="200" t="s">
        <v>206</v>
      </c>
      <c r="G99" s="201" t="s">
        <v>138</v>
      </c>
      <c r="H99" s="202" t="n">
        <v>5</v>
      </c>
      <c r="I99" s="203"/>
      <c r="J99" s="204" t="n">
        <f aca="false">ROUND(I99*H99,2)</f>
        <v>0</v>
      </c>
      <c r="K99" s="200" t="s">
        <v>180</v>
      </c>
      <c r="L99" s="30"/>
      <c r="M99" s="205"/>
      <c r="N99" s="206" t="s">
        <v>46</v>
      </c>
      <c r="O99" s="67"/>
      <c r="P99" s="207" t="n">
        <f aca="false">O99*H99</f>
        <v>0</v>
      </c>
      <c r="Q99" s="207" t="n">
        <v>0</v>
      </c>
      <c r="R99" s="207" t="n">
        <f aca="false">Q99*H99</f>
        <v>0</v>
      </c>
      <c r="S99" s="207" t="n">
        <v>0</v>
      </c>
      <c r="T99" s="208" t="n">
        <f aca="false">S99*H99</f>
        <v>0</v>
      </c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R99" s="209" t="s">
        <v>149</v>
      </c>
      <c r="AT99" s="209" t="s">
        <v>177</v>
      </c>
      <c r="AU99" s="209" t="s">
        <v>85</v>
      </c>
      <c r="AY99" s="3" t="s">
        <v>175</v>
      </c>
      <c r="BE99" s="210" t="n">
        <f aca="false">IF(N99="základní",J99,0)</f>
        <v>0</v>
      </c>
      <c r="BF99" s="210" t="n">
        <f aca="false">IF(N99="snížená",J99,0)</f>
        <v>0</v>
      </c>
      <c r="BG99" s="210" t="n">
        <f aca="false">IF(N99="zákl. přenesená",J99,0)</f>
        <v>0</v>
      </c>
      <c r="BH99" s="210" t="n">
        <f aca="false">IF(N99="sníž. přenesená",J99,0)</f>
        <v>0</v>
      </c>
      <c r="BI99" s="210" t="n">
        <f aca="false">IF(N99="nulová",J99,0)</f>
        <v>0</v>
      </c>
      <c r="BJ99" s="3" t="s">
        <v>83</v>
      </c>
      <c r="BK99" s="210" t="n">
        <f aca="false">ROUND(I99*H99,2)</f>
        <v>0</v>
      </c>
      <c r="BL99" s="3" t="s">
        <v>149</v>
      </c>
      <c r="BM99" s="209" t="s">
        <v>746</v>
      </c>
    </row>
    <row r="100" s="31" customFormat="true" ht="12.8" hidden="false" customHeight="false" outlineLevel="0" collapsed="false">
      <c r="A100" s="24"/>
      <c r="B100" s="25"/>
      <c r="C100" s="26"/>
      <c r="D100" s="211" t="s">
        <v>182</v>
      </c>
      <c r="E100" s="26"/>
      <c r="F100" s="212" t="s">
        <v>208</v>
      </c>
      <c r="G100" s="26"/>
      <c r="H100" s="26"/>
      <c r="I100" s="213"/>
      <c r="J100" s="26"/>
      <c r="K100" s="26"/>
      <c r="L100" s="30"/>
      <c r="M100" s="214"/>
      <c r="N100" s="215"/>
      <c r="O100" s="67"/>
      <c r="P100" s="67"/>
      <c r="Q100" s="67"/>
      <c r="R100" s="67"/>
      <c r="S100" s="67"/>
      <c r="T100" s="68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T100" s="3" t="s">
        <v>182</v>
      </c>
      <c r="AU100" s="3" t="s">
        <v>85</v>
      </c>
    </row>
    <row r="101" s="31" customFormat="true" ht="12.8" hidden="false" customHeight="false" outlineLevel="0" collapsed="false">
      <c r="A101" s="24"/>
      <c r="B101" s="25"/>
      <c r="C101" s="26"/>
      <c r="D101" s="216" t="s">
        <v>184</v>
      </c>
      <c r="E101" s="26"/>
      <c r="F101" s="217" t="s">
        <v>209</v>
      </c>
      <c r="G101" s="26"/>
      <c r="H101" s="26"/>
      <c r="I101" s="213"/>
      <c r="J101" s="26"/>
      <c r="K101" s="26"/>
      <c r="L101" s="30"/>
      <c r="M101" s="214"/>
      <c r="N101" s="215"/>
      <c r="O101" s="67"/>
      <c r="P101" s="67"/>
      <c r="Q101" s="67"/>
      <c r="R101" s="67"/>
      <c r="S101" s="67"/>
      <c r="T101" s="68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T101" s="3" t="s">
        <v>184</v>
      </c>
      <c r="AU101" s="3" t="s">
        <v>85</v>
      </c>
    </row>
    <row r="102" s="218" customFormat="true" ht="12.8" hidden="false" customHeight="false" outlineLevel="0" collapsed="false">
      <c r="B102" s="219"/>
      <c r="C102" s="220"/>
      <c r="D102" s="211" t="s">
        <v>186</v>
      </c>
      <c r="E102" s="221"/>
      <c r="F102" s="222" t="s">
        <v>136</v>
      </c>
      <c r="G102" s="220"/>
      <c r="H102" s="223" t="n">
        <v>3</v>
      </c>
      <c r="I102" s="224"/>
      <c r="J102" s="220"/>
      <c r="K102" s="220"/>
      <c r="L102" s="225"/>
      <c r="M102" s="226"/>
      <c r="N102" s="227"/>
      <c r="O102" s="227"/>
      <c r="P102" s="227"/>
      <c r="Q102" s="227"/>
      <c r="R102" s="227"/>
      <c r="S102" s="227"/>
      <c r="T102" s="228"/>
      <c r="AT102" s="229" t="s">
        <v>186</v>
      </c>
      <c r="AU102" s="229" t="s">
        <v>85</v>
      </c>
      <c r="AV102" s="218" t="s">
        <v>85</v>
      </c>
      <c r="AW102" s="218" t="s">
        <v>36</v>
      </c>
      <c r="AX102" s="218" t="s">
        <v>75</v>
      </c>
      <c r="AY102" s="229" t="s">
        <v>175</v>
      </c>
    </row>
    <row r="103" s="218" customFormat="true" ht="12.8" hidden="false" customHeight="false" outlineLevel="0" collapsed="false">
      <c r="B103" s="219"/>
      <c r="C103" s="220"/>
      <c r="D103" s="211" t="s">
        <v>186</v>
      </c>
      <c r="E103" s="221"/>
      <c r="F103" s="222" t="s">
        <v>140</v>
      </c>
      <c r="G103" s="220"/>
      <c r="H103" s="223" t="n">
        <v>2</v>
      </c>
      <c r="I103" s="224"/>
      <c r="J103" s="220"/>
      <c r="K103" s="220"/>
      <c r="L103" s="225"/>
      <c r="M103" s="226"/>
      <c r="N103" s="227"/>
      <c r="O103" s="227"/>
      <c r="P103" s="227"/>
      <c r="Q103" s="227"/>
      <c r="R103" s="227"/>
      <c r="S103" s="227"/>
      <c r="T103" s="228"/>
      <c r="AT103" s="229" t="s">
        <v>186</v>
      </c>
      <c r="AU103" s="229" t="s">
        <v>85</v>
      </c>
      <c r="AV103" s="218" t="s">
        <v>85</v>
      </c>
      <c r="AW103" s="218" t="s">
        <v>36</v>
      </c>
      <c r="AX103" s="218" t="s">
        <v>75</v>
      </c>
      <c r="AY103" s="229" t="s">
        <v>175</v>
      </c>
    </row>
    <row r="104" s="230" customFormat="true" ht="12.8" hidden="false" customHeight="false" outlineLevel="0" collapsed="false">
      <c r="B104" s="231"/>
      <c r="C104" s="232"/>
      <c r="D104" s="211" t="s">
        <v>186</v>
      </c>
      <c r="E104" s="233"/>
      <c r="F104" s="234" t="s">
        <v>210</v>
      </c>
      <c r="G104" s="232"/>
      <c r="H104" s="235" t="n">
        <v>5</v>
      </c>
      <c r="I104" s="236"/>
      <c r="J104" s="232"/>
      <c r="K104" s="232"/>
      <c r="L104" s="237"/>
      <c r="M104" s="238"/>
      <c r="N104" s="239"/>
      <c r="O104" s="239"/>
      <c r="P104" s="239"/>
      <c r="Q104" s="239"/>
      <c r="R104" s="239"/>
      <c r="S104" s="239"/>
      <c r="T104" s="240"/>
      <c r="AT104" s="241" t="s">
        <v>186</v>
      </c>
      <c r="AU104" s="241" t="s">
        <v>85</v>
      </c>
      <c r="AV104" s="230" t="s">
        <v>149</v>
      </c>
      <c r="AW104" s="230" t="s">
        <v>36</v>
      </c>
      <c r="AX104" s="230" t="s">
        <v>83</v>
      </c>
      <c r="AY104" s="241" t="s">
        <v>175</v>
      </c>
    </row>
    <row r="105" s="31" customFormat="true" ht="16.5" hidden="false" customHeight="true" outlineLevel="0" collapsed="false">
      <c r="A105" s="24"/>
      <c r="B105" s="25"/>
      <c r="C105" s="198" t="s">
        <v>204</v>
      </c>
      <c r="D105" s="198" t="s">
        <v>177</v>
      </c>
      <c r="E105" s="199" t="s">
        <v>212</v>
      </c>
      <c r="F105" s="200" t="s">
        <v>213</v>
      </c>
      <c r="G105" s="201" t="s">
        <v>138</v>
      </c>
      <c r="H105" s="202" t="n">
        <v>1</v>
      </c>
      <c r="I105" s="203"/>
      <c r="J105" s="204" t="n">
        <f aca="false">ROUND(I105*H105,2)</f>
        <v>0</v>
      </c>
      <c r="K105" s="200" t="s">
        <v>180</v>
      </c>
      <c r="L105" s="30"/>
      <c r="M105" s="205"/>
      <c r="N105" s="206" t="s">
        <v>46</v>
      </c>
      <c r="O105" s="67"/>
      <c r="P105" s="207" t="n">
        <f aca="false">O105*H105</f>
        <v>0</v>
      </c>
      <c r="Q105" s="207" t="n">
        <v>0</v>
      </c>
      <c r="R105" s="207" t="n">
        <f aca="false">Q105*H105</f>
        <v>0</v>
      </c>
      <c r="S105" s="207" t="n">
        <v>0</v>
      </c>
      <c r="T105" s="208" t="n">
        <f aca="false">S105*H105</f>
        <v>0</v>
      </c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R105" s="209" t="s">
        <v>149</v>
      </c>
      <c r="AT105" s="209" t="s">
        <v>177</v>
      </c>
      <c r="AU105" s="209" t="s">
        <v>85</v>
      </c>
      <c r="AY105" s="3" t="s">
        <v>175</v>
      </c>
      <c r="BE105" s="210" t="n">
        <f aca="false">IF(N105="základní",J105,0)</f>
        <v>0</v>
      </c>
      <c r="BF105" s="210" t="n">
        <f aca="false">IF(N105="snížená",J105,0)</f>
        <v>0</v>
      </c>
      <c r="BG105" s="210" t="n">
        <f aca="false">IF(N105="zákl. přenesená",J105,0)</f>
        <v>0</v>
      </c>
      <c r="BH105" s="210" t="n">
        <f aca="false">IF(N105="sníž. přenesená",J105,0)</f>
        <v>0</v>
      </c>
      <c r="BI105" s="210" t="n">
        <f aca="false">IF(N105="nulová",J105,0)</f>
        <v>0</v>
      </c>
      <c r="BJ105" s="3" t="s">
        <v>83</v>
      </c>
      <c r="BK105" s="210" t="n">
        <f aca="false">ROUND(I105*H105,2)</f>
        <v>0</v>
      </c>
      <c r="BL105" s="3" t="s">
        <v>149</v>
      </c>
      <c r="BM105" s="209" t="s">
        <v>747</v>
      </c>
    </row>
    <row r="106" s="31" customFormat="true" ht="12.8" hidden="false" customHeight="false" outlineLevel="0" collapsed="false">
      <c r="A106" s="24"/>
      <c r="B106" s="25"/>
      <c r="C106" s="26"/>
      <c r="D106" s="211" t="s">
        <v>182</v>
      </c>
      <c r="E106" s="26"/>
      <c r="F106" s="212" t="s">
        <v>215</v>
      </c>
      <c r="G106" s="26"/>
      <c r="H106" s="26"/>
      <c r="I106" s="213"/>
      <c r="J106" s="26"/>
      <c r="K106" s="26"/>
      <c r="L106" s="30"/>
      <c r="M106" s="214"/>
      <c r="N106" s="215"/>
      <c r="O106" s="67"/>
      <c r="P106" s="67"/>
      <c r="Q106" s="67"/>
      <c r="R106" s="67"/>
      <c r="S106" s="67"/>
      <c r="T106" s="68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T106" s="3" t="s">
        <v>182</v>
      </c>
      <c r="AU106" s="3" t="s">
        <v>85</v>
      </c>
    </row>
    <row r="107" s="31" customFormat="true" ht="12.8" hidden="false" customHeight="false" outlineLevel="0" collapsed="false">
      <c r="A107" s="24"/>
      <c r="B107" s="25"/>
      <c r="C107" s="26"/>
      <c r="D107" s="216" t="s">
        <v>184</v>
      </c>
      <c r="E107" s="26"/>
      <c r="F107" s="217" t="s">
        <v>216</v>
      </c>
      <c r="G107" s="26"/>
      <c r="H107" s="26"/>
      <c r="I107" s="213"/>
      <c r="J107" s="26"/>
      <c r="K107" s="26"/>
      <c r="L107" s="30"/>
      <c r="M107" s="214"/>
      <c r="N107" s="215"/>
      <c r="O107" s="67"/>
      <c r="P107" s="67"/>
      <c r="Q107" s="67"/>
      <c r="R107" s="67"/>
      <c r="S107" s="67"/>
      <c r="T107" s="68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T107" s="3" t="s">
        <v>184</v>
      </c>
      <c r="AU107" s="3" t="s">
        <v>85</v>
      </c>
    </row>
    <row r="108" s="218" customFormat="true" ht="12.8" hidden="false" customHeight="false" outlineLevel="0" collapsed="false">
      <c r="B108" s="219"/>
      <c r="C108" s="220"/>
      <c r="D108" s="211" t="s">
        <v>186</v>
      </c>
      <c r="E108" s="221"/>
      <c r="F108" s="222" t="s">
        <v>143</v>
      </c>
      <c r="G108" s="220"/>
      <c r="H108" s="223" t="n">
        <v>1</v>
      </c>
      <c r="I108" s="224"/>
      <c r="J108" s="220"/>
      <c r="K108" s="220"/>
      <c r="L108" s="225"/>
      <c r="M108" s="226"/>
      <c r="N108" s="227"/>
      <c r="O108" s="227"/>
      <c r="P108" s="227"/>
      <c r="Q108" s="227"/>
      <c r="R108" s="227"/>
      <c r="S108" s="227"/>
      <c r="T108" s="228"/>
      <c r="AT108" s="229" t="s">
        <v>186</v>
      </c>
      <c r="AU108" s="229" t="s">
        <v>85</v>
      </c>
      <c r="AV108" s="218" t="s">
        <v>85</v>
      </c>
      <c r="AW108" s="218" t="s">
        <v>36</v>
      </c>
      <c r="AX108" s="218" t="s">
        <v>83</v>
      </c>
      <c r="AY108" s="229" t="s">
        <v>175</v>
      </c>
    </row>
    <row r="109" s="31" customFormat="true" ht="16.5" hidden="false" customHeight="true" outlineLevel="0" collapsed="false">
      <c r="A109" s="24"/>
      <c r="B109" s="25"/>
      <c r="C109" s="198" t="s">
        <v>211</v>
      </c>
      <c r="D109" s="198" t="s">
        <v>177</v>
      </c>
      <c r="E109" s="199" t="s">
        <v>229</v>
      </c>
      <c r="F109" s="200" t="s">
        <v>230</v>
      </c>
      <c r="G109" s="201" t="s">
        <v>138</v>
      </c>
      <c r="H109" s="202" t="n">
        <v>4</v>
      </c>
      <c r="I109" s="203"/>
      <c r="J109" s="204" t="n">
        <f aca="false">ROUND(I109*H109,2)</f>
        <v>0</v>
      </c>
      <c r="K109" s="200" t="s">
        <v>180</v>
      </c>
      <c r="L109" s="30"/>
      <c r="M109" s="205"/>
      <c r="N109" s="206" t="s">
        <v>46</v>
      </c>
      <c r="O109" s="67"/>
      <c r="P109" s="207" t="n">
        <f aca="false">O109*H109</f>
        <v>0</v>
      </c>
      <c r="Q109" s="207" t="n">
        <v>0</v>
      </c>
      <c r="R109" s="207" t="n">
        <f aca="false">Q109*H109</f>
        <v>0</v>
      </c>
      <c r="S109" s="207" t="n">
        <v>0</v>
      </c>
      <c r="T109" s="208" t="n">
        <f aca="false">S109*H109</f>
        <v>0</v>
      </c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R109" s="209" t="s">
        <v>149</v>
      </c>
      <c r="AT109" s="209" t="s">
        <v>177</v>
      </c>
      <c r="AU109" s="209" t="s">
        <v>85</v>
      </c>
      <c r="AY109" s="3" t="s">
        <v>175</v>
      </c>
      <c r="BE109" s="210" t="n">
        <f aca="false">IF(N109="základní",J109,0)</f>
        <v>0</v>
      </c>
      <c r="BF109" s="210" t="n">
        <f aca="false">IF(N109="snížená",J109,0)</f>
        <v>0</v>
      </c>
      <c r="BG109" s="210" t="n">
        <f aca="false">IF(N109="zákl. přenesená",J109,0)</f>
        <v>0</v>
      </c>
      <c r="BH109" s="210" t="n">
        <f aca="false">IF(N109="sníž. přenesená",J109,0)</f>
        <v>0</v>
      </c>
      <c r="BI109" s="210" t="n">
        <f aca="false">IF(N109="nulová",J109,0)</f>
        <v>0</v>
      </c>
      <c r="BJ109" s="3" t="s">
        <v>83</v>
      </c>
      <c r="BK109" s="210" t="n">
        <f aca="false">ROUND(I109*H109,2)</f>
        <v>0</v>
      </c>
      <c r="BL109" s="3" t="s">
        <v>149</v>
      </c>
      <c r="BM109" s="209" t="s">
        <v>748</v>
      </c>
    </row>
    <row r="110" s="31" customFormat="true" ht="12.8" hidden="false" customHeight="false" outlineLevel="0" collapsed="false">
      <c r="A110" s="24"/>
      <c r="B110" s="25"/>
      <c r="C110" s="26"/>
      <c r="D110" s="211" t="s">
        <v>182</v>
      </c>
      <c r="E110" s="26"/>
      <c r="F110" s="212" t="s">
        <v>232</v>
      </c>
      <c r="G110" s="26"/>
      <c r="H110" s="26"/>
      <c r="I110" s="213"/>
      <c r="J110" s="26"/>
      <c r="K110" s="26"/>
      <c r="L110" s="30"/>
      <c r="M110" s="214"/>
      <c r="N110" s="215"/>
      <c r="O110" s="67"/>
      <c r="P110" s="67"/>
      <c r="Q110" s="67"/>
      <c r="R110" s="67"/>
      <c r="S110" s="67"/>
      <c r="T110" s="68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T110" s="3" t="s">
        <v>182</v>
      </c>
      <c r="AU110" s="3" t="s">
        <v>85</v>
      </c>
    </row>
    <row r="111" s="31" customFormat="true" ht="12.8" hidden="false" customHeight="false" outlineLevel="0" collapsed="false">
      <c r="A111" s="24"/>
      <c r="B111" s="25"/>
      <c r="C111" s="26"/>
      <c r="D111" s="216" t="s">
        <v>184</v>
      </c>
      <c r="E111" s="26"/>
      <c r="F111" s="217" t="s">
        <v>233</v>
      </c>
      <c r="G111" s="26"/>
      <c r="H111" s="26"/>
      <c r="I111" s="213"/>
      <c r="J111" s="26"/>
      <c r="K111" s="26"/>
      <c r="L111" s="30"/>
      <c r="M111" s="214"/>
      <c r="N111" s="215"/>
      <c r="O111" s="67"/>
      <c r="P111" s="67"/>
      <c r="Q111" s="67"/>
      <c r="R111" s="67"/>
      <c r="S111" s="67"/>
      <c r="T111" s="68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T111" s="3" t="s">
        <v>184</v>
      </c>
      <c r="AU111" s="3" t="s">
        <v>85</v>
      </c>
    </row>
    <row r="112" s="218" customFormat="true" ht="12.8" hidden="false" customHeight="false" outlineLevel="0" collapsed="false">
      <c r="B112" s="219"/>
      <c r="C112" s="220"/>
      <c r="D112" s="211" t="s">
        <v>186</v>
      </c>
      <c r="E112" s="221" t="s">
        <v>147</v>
      </c>
      <c r="F112" s="222" t="s">
        <v>149</v>
      </c>
      <c r="G112" s="220"/>
      <c r="H112" s="223" t="n">
        <v>4</v>
      </c>
      <c r="I112" s="224"/>
      <c r="J112" s="220"/>
      <c r="K112" s="220"/>
      <c r="L112" s="225"/>
      <c r="M112" s="226"/>
      <c r="N112" s="227"/>
      <c r="O112" s="227"/>
      <c r="P112" s="227"/>
      <c r="Q112" s="227"/>
      <c r="R112" s="227"/>
      <c r="S112" s="227"/>
      <c r="T112" s="228"/>
      <c r="AT112" s="229" t="s">
        <v>186</v>
      </c>
      <c r="AU112" s="229" t="s">
        <v>85</v>
      </c>
      <c r="AV112" s="218" t="s">
        <v>85</v>
      </c>
      <c r="AW112" s="218" t="s">
        <v>36</v>
      </c>
      <c r="AX112" s="218" t="s">
        <v>83</v>
      </c>
      <c r="AY112" s="229" t="s">
        <v>175</v>
      </c>
    </row>
    <row r="113" s="31" customFormat="true" ht="16.5" hidden="false" customHeight="true" outlineLevel="0" collapsed="false">
      <c r="A113" s="24"/>
      <c r="B113" s="25"/>
      <c r="C113" s="198" t="s">
        <v>217</v>
      </c>
      <c r="D113" s="198" t="s">
        <v>177</v>
      </c>
      <c r="E113" s="199" t="s">
        <v>236</v>
      </c>
      <c r="F113" s="200" t="s">
        <v>237</v>
      </c>
      <c r="G113" s="201" t="s">
        <v>112</v>
      </c>
      <c r="H113" s="202" t="n">
        <v>41.475</v>
      </c>
      <c r="I113" s="203"/>
      <c r="J113" s="204" t="n">
        <f aca="false">ROUND(I113*H113,2)</f>
        <v>0</v>
      </c>
      <c r="K113" s="200" t="s">
        <v>180</v>
      </c>
      <c r="L113" s="30"/>
      <c r="M113" s="205"/>
      <c r="N113" s="206" t="s">
        <v>46</v>
      </c>
      <c r="O113" s="67"/>
      <c r="P113" s="207" t="n">
        <f aca="false">O113*H113</f>
        <v>0</v>
      </c>
      <c r="Q113" s="207" t="n">
        <v>0</v>
      </c>
      <c r="R113" s="207" t="n">
        <f aca="false">Q113*H113</f>
        <v>0</v>
      </c>
      <c r="S113" s="207" t="n">
        <v>1.82</v>
      </c>
      <c r="T113" s="208" t="n">
        <f aca="false">S113*H113</f>
        <v>75.4845</v>
      </c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R113" s="209" t="s">
        <v>149</v>
      </c>
      <c r="AT113" s="209" t="s">
        <v>177</v>
      </c>
      <c r="AU113" s="209" t="s">
        <v>85</v>
      </c>
      <c r="AY113" s="3" t="s">
        <v>175</v>
      </c>
      <c r="BE113" s="210" t="n">
        <f aca="false">IF(N113="základní",J113,0)</f>
        <v>0</v>
      </c>
      <c r="BF113" s="210" t="n">
        <f aca="false">IF(N113="snížená",J113,0)</f>
        <v>0</v>
      </c>
      <c r="BG113" s="210" t="n">
        <f aca="false">IF(N113="zákl. přenesená",J113,0)</f>
        <v>0</v>
      </c>
      <c r="BH113" s="210" t="n">
        <f aca="false">IF(N113="sníž. přenesená",J113,0)</f>
        <v>0</v>
      </c>
      <c r="BI113" s="210" t="n">
        <f aca="false">IF(N113="nulová",J113,0)</f>
        <v>0</v>
      </c>
      <c r="BJ113" s="3" t="s">
        <v>83</v>
      </c>
      <c r="BK113" s="210" t="n">
        <f aca="false">ROUND(I113*H113,2)</f>
        <v>0</v>
      </c>
      <c r="BL113" s="3" t="s">
        <v>149</v>
      </c>
      <c r="BM113" s="209" t="s">
        <v>238</v>
      </c>
    </row>
    <row r="114" s="31" customFormat="true" ht="12.8" hidden="false" customHeight="false" outlineLevel="0" collapsed="false">
      <c r="A114" s="24"/>
      <c r="B114" s="25"/>
      <c r="C114" s="26"/>
      <c r="D114" s="211" t="s">
        <v>182</v>
      </c>
      <c r="E114" s="26"/>
      <c r="F114" s="212" t="s">
        <v>239</v>
      </c>
      <c r="G114" s="26"/>
      <c r="H114" s="26"/>
      <c r="I114" s="213"/>
      <c r="J114" s="26"/>
      <c r="K114" s="26"/>
      <c r="L114" s="30"/>
      <c r="M114" s="214"/>
      <c r="N114" s="215"/>
      <c r="O114" s="67"/>
      <c r="P114" s="67"/>
      <c r="Q114" s="67"/>
      <c r="R114" s="67"/>
      <c r="S114" s="67"/>
      <c r="T114" s="68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T114" s="3" t="s">
        <v>182</v>
      </c>
      <c r="AU114" s="3" t="s">
        <v>85</v>
      </c>
    </row>
    <row r="115" s="31" customFormat="true" ht="12.8" hidden="false" customHeight="false" outlineLevel="0" collapsed="false">
      <c r="A115" s="24"/>
      <c r="B115" s="25"/>
      <c r="C115" s="26"/>
      <c r="D115" s="216" t="s">
        <v>184</v>
      </c>
      <c r="E115" s="26"/>
      <c r="F115" s="217" t="s">
        <v>240</v>
      </c>
      <c r="G115" s="26"/>
      <c r="H115" s="26"/>
      <c r="I115" s="213"/>
      <c r="J115" s="26"/>
      <c r="K115" s="26"/>
      <c r="L115" s="30"/>
      <c r="M115" s="214"/>
      <c r="N115" s="215"/>
      <c r="O115" s="67"/>
      <c r="P115" s="67"/>
      <c r="Q115" s="67"/>
      <c r="R115" s="67"/>
      <c r="S115" s="67"/>
      <c r="T115" s="68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T115" s="3" t="s">
        <v>184</v>
      </c>
      <c r="AU115" s="3" t="s">
        <v>85</v>
      </c>
    </row>
    <row r="116" s="242" customFormat="true" ht="12.8" hidden="false" customHeight="false" outlineLevel="0" collapsed="false">
      <c r="B116" s="243"/>
      <c r="C116" s="244"/>
      <c r="D116" s="211" t="s">
        <v>186</v>
      </c>
      <c r="E116" s="245"/>
      <c r="F116" s="246" t="s">
        <v>708</v>
      </c>
      <c r="G116" s="244"/>
      <c r="H116" s="245"/>
      <c r="I116" s="247"/>
      <c r="J116" s="244"/>
      <c r="K116" s="244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186</v>
      </c>
      <c r="AU116" s="252" t="s">
        <v>85</v>
      </c>
      <c r="AV116" s="242" t="s">
        <v>83</v>
      </c>
      <c r="AW116" s="242" t="s">
        <v>36</v>
      </c>
      <c r="AX116" s="242" t="s">
        <v>75</v>
      </c>
      <c r="AY116" s="252" t="s">
        <v>175</v>
      </c>
    </row>
    <row r="117" s="242" customFormat="true" ht="12.8" hidden="false" customHeight="false" outlineLevel="0" collapsed="false">
      <c r="B117" s="243"/>
      <c r="C117" s="244"/>
      <c r="D117" s="211" t="s">
        <v>186</v>
      </c>
      <c r="E117" s="245"/>
      <c r="F117" s="246" t="s">
        <v>749</v>
      </c>
      <c r="G117" s="244"/>
      <c r="H117" s="245"/>
      <c r="I117" s="247"/>
      <c r="J117" s="244"/>
      <c r="K117" s="244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186</v>
      </c>
      <c r="AU117" s="252" t="s">
        <v>85</v>
      </c>
      <c r="AV117" s="242" t="s">
        <v>83</v>
      </c>
      <c r="AW117" s="242" t="s">
        <v>36</v>
      </c>
      <c r="AX117" s="242" t="s">
        <v>75</v>
      </c>
      <c r="AY117" s="252" t="s">
        <v>175</v>
      </c>
    </row>
    <row r="118" s="218" customFormat="true" ht="12.8" hidden="false" customHeight="false" outlineLevel="0" collapsed="false">
      <c r="B118" s="219"/>
      <c r="C118" s="220"/>
      <c r="D118" s="211" t="s">
        <v>186</v>
      </c>
      <c r="E118" s="221"/>
      <c r="F118" s="222" t="s">
        <v>750</v>
      </c>
      <c r="G118" s="220"/>
      <c r="H118" s="223" t="n">
        <v>41.475</v>
      </c>
      <c r="I118" s="224"/>
      <c r="J118" s="220"/>
      <c r="K118" s="220"/>
      <c r="L118" s="225"/>
      <c r="M118" s="226"/>
      <c r="N118" s="227"/>
      <c r="O118" s="227"/>
      <c r="P118" s="227"/>
      <c r="Q118" s="227"/>
      <c r="R118" s="227"/>
      <c r="S118" s="227"/>
      <c r="T118" s="228"/>
      <c r="AT118" s="229" t="s">
        <v>186</v>
      </c>
      <c r="AU118" s="229" t="s">
        <v>85</v>
      </c>
      <c r="AV118" s="218" t="s">
        <v>85</v>
      </c>
      <c r="AW118" s="218" t="s">
        <v>36</v>
      </c>
      <c r="AX118" s="218" t="s">
        <v>75</v>
      </c>
      <c r="AY118" s="229" t="s">
        <v>175</v>
      </c>
    </row>
    <row r="119" s="230" customFormat="true" ht="12.8" hidden="false" customHeight="false" outlineLevel="0" collapsed="false">
      <c r="B119" s="231"/>
      <c r="C119" s="232"/>
      <c r="D119" s="211" t="s">
        <v>186</v>
      </c>
      <c r="E119" s="233" t="s">
        <v>110</v>
      </c>
      <c r="F119" s="234" t="s">
        <v>210</v>
      </c>
      <c r="G119" s="232"/>
      <c r="H119" s="235" t="n">
        <v>41.475</v>
      </c>
      <c r="I119" s="236"/>
      <c r="J119" s="232"/>
      <c r="K119" s="232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186</v>
      </c>
      <c r="AU119" s="241" t="s">
        <v>85</v>
      </c>
      <c r="AV119" s="230" t="s">
        <v>149</v>
      </c>
      <c r="AW119" s="230" t="s">
        <v>36</v>
      </c>
      <c r="AX119" s="230" t="s">
        <v>83</v>
      </c>
      <c r="AY119" s="241" t="s">
        <v>175</v>
      </c>
    </row>
    <row r="120" s="31" customFormat="true" ht="16.5" hidden="false" customHeight="true" outlineLevel="0" collapsed="false">
      <c r="A120" s="24"/>
      <c r="B120" s="25"/>
      <c r="C120" s="198" t="s">
        <v>223</v>
      </c>
      <c r="D120" s="198" t="s">
        <v>177</v>
      </c>
      <c r="E120" s="199" t="s">
        <v>248</v>
      </c>
      <c r="F120" s="200" t="s">
        <v>249</v>
      </c>
      <c r="G120" s="201" t="s">
        <v>112</v>
      </c>
      <c r="H120" s="202" t="n">
        <v>41.475</v>
      </c>
      <c r="I120" s="203"/>
      <c r="J120" s="204" t="n">
        <f aca="false">ROUND(I120*H120,2)</f>
        <v>0</v>
      </c>
      <c r="K120" s="200" t="s">
        <v>180</v>
      </c>
      <c r="L120" s="30"/>
      <c r="M120" s="205"/>
      <c r="N120" s="206" t="s">
        <v>46</v>
      </c>
      <c r="O120" s="67"/>
      <c r="P120" s="207" t="n">
        <f aca="false">O120*H120</f>
        <v>0</v>
      </c>
      <c r="Q120" s="207" t="n">
        <v>0</v>
      </c>
      <c r="R120" s="207" t="n">
        <f aca="false">Q120*H120</f>
        <v>0</v>
      </c>
      <c r="S120" s="207" t="n">
        <v>0</v>
      </c>
      <c r="T120" s="208" t="n">
        <f aca="false">S120*H120</f>
        <v>0</v>
      </c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R120" s="209" t="s">
        <v>149</v>
      </c>
      <c r="AT120" s="209" t="s">
        <v>177</v>
      </c>
      <c r="AU120" s="209" t="s">
        <v>85</v>
      </c>
      <c r="AY120" s="3" t="s">
        <v>175</v>
      </c>
      <c r="BE120" s="210" t="n">
        <f aca="false">IF(N120="základní",J120,0)</f>
        <v>0</v>
      </c>
      <c r="BF120" s="210" t="n">
        <f aca="false">IF(N120="snížená",J120,0)</f>
        <v>0</v>
      </c>
      <c r="BG120" s="210" t="n">
        <f aca="false">IF(N120="zákl. přenesená",J120,0)</f>
        <v>0</v>
      </c>
      <c r="BH120" s="210" t="n">
        <f aca="false">IF(N120="sníž. přenesená",J120,0)</f>
        <v>0</v>
      </c>
      <c r="BI120" s="210" t="n">
        <f aca="false">IF(N120="nulová",J120,0)</f>
        <v>0</v>
      </c>
      <c r="BJ120" s="3" t="s">
        <v>83</v>
      </c>
      <c r="BK120" s="210" t="n">
        <f aca="false">ROUND(I120*H120,2)</f>
        <v>0</v>
      </c>
      <c r="BL120" s="3" t="s">
        <v>149</v>
      </c>
      <c r="BM120" s="209" t="s">
        <v>566</v>
      </c>
    </row>
    <row r="121" s="31" customFormat="true" ht="16.4" hidden="false" customHeight="false" outlineLevel="0" collapsed="false">
      <c r="A121" s="24"/>
      <c r="B121" s="25"/>
      <c r="C121" s="26"/>
      <c r="D121" s="211" t="s">
        <v>182</v>
      </c>
      <c r="E121" s="26"/>
      <c r="F121" s="212" t="s">
        <v>251</v>
      </c>
      <c r="G121" s="26"/>
      <c r="H121" s="26"/>
      <c r="I121" s="213"/>
      <c r="J121" s="26"/>
      <c r="K121" s="26"/>
      <c r="L121" s="30"/>
      <c r="M121" s="214"/>
      <c r="N121" s="215"/>
      <c r="O121" s="67"/>
      <c r="P121" s="67"/>
      <c r="Q121" s="67"/>
      <c r="R121" s="67"/>
      <c r="S121" s="67"/>
      <c r="T121" s="68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T121" s="3" t="s">
        <v>182</v>
      </c>
      <c r="AU121" s="3" t="s">
        <v>85</v>
      </c>
    </row>
    <row r="122" s="31" customFormat="true" ht="12.8" hidden="false" customHeight="false" outlineLevel="0" collapsed="false">
      <c r="A122" s="24"/>
      <c r="B122" s="25"/>
      <c r="C122" s="26"/>
      <c r="D122" s="216" t="s">
        <v>184</v>
      </c>
      <c r="E122" s="26"/>
      <c r="F122" s="217" t="s">
        <v>252</v>
      </c>
      <c r="G122" s="26"/>
      <c r="H122" s="26"/>
      <c r="I122" s="213"/>
      <c r="J122" s="26"/>
      <c r="K122" s="26"/>
      <c r="L122" s="30"/>
      <c r="M122" s="214"/>
      <c r="N122" s="215"/>
      <c r="O122" s="67"/>
      <c r="P122" s="67"/>
      <c r="Q122" s="67"/>
      <c r="R122" s="67"/>
      <c r="S122" s="67"/>
      <c r="T122" s="68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T122" s="3" t="s">
        <v>184</v>
      </c>
      <c r="AU122" s="3" t="s">
        <v>85</v>
      </c>
    </row>
    <row r="123" s="218" customFormat="true" ht="12.8" hidden="false" customHeight="false" outlineLevel="0" collapsed="false">
      <c r="B123" s="219"/>
      <c r="C123" s="220"/>
      <c r="D123" s="211" t="s">
        <v>186</v>
      </c>
      <c r="E123" s="221"/>
      <c r="F123" s="222" t="s">
        <v>110</v>
      </c>
      <c r="G123" s="220"/>
      <c r="H123" s="223" t="n">
        <v>41.475</v>
      </c>
      <c r="I123" s="224"/>
      <c r="J123" s="220"/>
      <c r="K123" s="220"/>
      <c r="L123" s="225"/>
      <c r="M123" s="226"/>
      <c r="N123" s="227"/>
      <c r="O123" s="227"/>
      <c r="P123" s="227"/>
      <c r="Q123" s="227"/>
      <c r="R123" s="227"/>
      <c r="S123" s="227"/>
      <c r="T123" s="228"/>
      <c r="AT123" s="229" t="s">
        <v>186</v>
      </c>
      <c r="AU123" s="229" t="s">
        <v>85</v>
      </c>
      <c r="AV123" s="218" t="s">
        <v>85</v>
      </c>
      <c r="AW123" s="218" t="s">
        <v>36</v>
      </c>
      <c r="AX123" s="218" t="s">
        <v>83</v>
      </c>
      <c r="AY123" s="229" t="s">
        <v>175</v>
      </c>
    </row>
    <row r="124" s="31" customFormat="true" ht="16.5" hidden="false" customHeight="true" outlineLevel="0" collapsed="false">
      <c r="A124" s="24"/>
      <c r="B124" s="25"/>
      <c r="C124" s="198" t="s">
        <v>139</v>
      </c>
      <c r="D124" s="198" t="s">
        <v>177</v>
      </c>
      <c r="E124" s="199" t="s">
        <v>260</v>
      </c>
      <c r="F124" s="200" t="s">
        <v>261</v>
      </c>
      <c r="G124" s="201" t="s">
        <v>112</v>
      </c>
      <c r="H124" s="202" t="n">
        <v>231.404</v>
      </c>
      <c r="I124" s="203"/>
      <c r="J124" s="204" t="n">
        <f aca="false">ROUND(I124*H124,2)</f>
        <v>0</v>
      </c>
      <c r="K124" s="200" t="s">
        <v>180</v>
      </c>
      <c r="L124" s="30"/>
      <c r="M124" s="205"/>
      <c r="N124" s="206" t="s">
        <v>46</v>
      </c>
      <c r="O124" s="67"/>
      <c r="P124" s="207" t="n">
        <f aca="false">O124*H124</f>
        <v>0</v>
      </c>
      <c r="Q124" s="207" t="n">
        <v>0</v>
      </c>
      <c r="R124" s="207" t="n">
        <f aca="false">Q124*H124</f>
        <v>0</v>
      </c>
      <c r="S124" s="207" t="n">
        <v>0</v>
      </c>
      <c r="T124" s="208" t="n">
        <f aca="false">S124*H124</f>
        <v>0</v>
      </c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R124" s="209" t="s">
        <v>149</v>
      </c>
      <c r="AT124" s="209" t="s">
        <v>177</v>
      </c>
      <c r="AU124" s="209" t="s">
        <v>85</v>
      </c>
      <c r="AY124" s="3" t="s">
        <v>175</v>
      </c>
      <c r="BE124" s="210" t="n">
        <f aca="false">IF(N124="základní",J124,0)</f>
        <v>0</v>
      </c>
      <c r="BF124" s="210" t="n">
        <f aca="false">IF(N124="snížená",J124,0)</f>
        <v>0</v>
      </c>
      <c r="BG124" s="210" t="n">
        <f aca="false">IF(N124="zákl. přenesená",J124,0)</f>
        <v>0</v>
      </c>
      <c r="BH124" s="210" t="n">
        <f aca="false">IF(N124="sníž. přenesená",J124,0)</f>
        <v>0</v>
      </c>
      <c r="BI124" s="210" t="n">
        <f aca="false">IF(N124="nulová",J124,0)</f>
        <v>0</v>
      </c>
      <c r="BJ124" s="3" t="s">
        <v>83</v>
      </c>
      <c r="BK124" s="210" t="n">
        <f aca="false">ROUND(I124*H124,2)</f>
        <v>0</v>
      </c>
      <c r="BL124" s="3" t="s">
        <v>149</v>
      </c>
      <c r="BM124" s="209" t="s">
        <v>262</v>
      </c>
    </row>
    <row r="125" s="31" customFormat="true" ht="12.8" hidden="false" customHeight="false" outlineLevel="0" collapsed="false">
      <c r="A125" s="24"/>
      <c r="B125" s="25"/>
      <c r="C125" s="26"/>
      <c r="D125" s="211" t="s">
        <v>182</v>
      </c>
      <c r="E125" s="26"/>
      <c r="F125" s="212" t="s">
        <v>263</v>
      </c>
      <c r="G125" s="26"/>
      <c r="H125" s="26"/>
      <c r="I125" s="213"/>
      <c r="J125" s="26"/>
      <c r="K125" s="26"/>
      <c r="L125" s="30"/>
      <c r="M125" s="214"/>
      <c r="N125" s="215"/>
      <c r="O125" s="67"/>
      <c r="P125" s="67"/>
      <c r="Q125" s="67"/>
      <c r="R125" s="67"/>
      <c r="S125" s="67"/>
      <c r="T125" s="68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T125" s="3" t="s">
        <v>182</v>
      </c>
      <c r="AU125" s="3" t="s">
        <v>85</v>
      </c>
    </row>
    <row r="126" s="31" customFormat="true" ht="12.8" hidden="false" customHeight="false" outlineLevel="0" collapsed="false">
      <c r="A126" s="24"/>
      <c r="B126" s="25"/>
      <c r="C126" s="26"/>
      <c r="D126" s="216" t="s">
        <v>184</v>
      </c>
      <c r="E126" s="26"/>
      <c r="F126" s="217" t="s">
        <v>264</v>
      </c>
      <c r="G126" s="26"/>
      <c r="H126" s="26"/>
      <c r="I126" s="213"/>
      <c r="J126" s="26"/>
      <c r="K126" s="26"/>
      <c r="L126" s="30"/>
      <c r="M126" s="214"/>
      <c r="N126" s="215"/>
      <c r="O126" s="67"/>
      <c r="P126" s="67"/>
      <c r="Q126" s="67"/>
      <c r="R126" s="67"/>
      <c r="S126" s="67"/>
      <c r="T126" s="68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T126" s="3" t="s">
        <v>184</v>
      </c>
      <c r="AU126" s="3" t="s">
        <v>85</v>
      </c>
    </row>
    <row r="127" s="242" customFormat="true" ht="12.8" hidden="false" customHeight="false" outlineLevel="0" collapsed="false">
      <c r="B127" s="243"/>
      <c r="C127" s="244"/>
      <c r="D127" s="211" t="s">
        <v>186</v>
      </c>
      <c r="E127" s="245"/>
      <c r="F127" s="246" t="s">
        <v>708</v>
      </c>
      <c r="G127" s="244"/>
      <c r="H127" s="245"/>
      <c r="I127" s="247"/>
      <c r="J127" s="244"/>
      <c r="K127" s="244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186</v>
      </c>
      <c r="AU127" s="252" t="s">
        <v>85</v>
      </c>
      <c r="AV127" s="242" t="s">
        <v>83</v>
      </c>
      <c r="AW127" s="242" t="s">
        <v>36</v>
      </c>
      <c r="AX127" s="242" t="s">
        <v>75</v>
      </c>
      <c r="AY127" s="252" t="s">
        <v>175</v>
      </c>
    </row>
    <row r="128" s="218" customFormat="true" ht="12.8" hidden="false" customHeight="false" outlineLevel="0" collapsed="false">
      <c r="B128" s="219"/>
      <c r="C128" s="220"/>
      <c r="D128" s="211" t="s">
        <v>186</v>
      </c>
      <c r="E128" s="221"/>
      <c r="F128" s="222" t="s">
        <v>751</v>
      </c>
      <c r="G128" s="220"/>
      <c r="H128" s="223" t="n">
        <v>49.111</v>
      </c>
      <c r="I128" s="224"/>
      <c r="J128" s="220"/>
      <c r="K128" s="220"/>
      <c r="L128" s="225"/>
      <c r="M128" s="226"/>
      <c r="N128" s="227"/>
      <c r="O128" s="227"/>
      <c r="P128" s="227"/>
      <c r="Q128" s="227"/>
      <c r="R128" s="227"/>
      <c r="S128" s="227"/>
      <c r="T128" s="228"/>
      <c r="AT128" s="229" t="s">
        <v>186</v>
      </c>
      <c r="AU128" s="229" t="s">
        <v>85</v>
      </c>
      <c r="AV128" s="218" t="s">
        <v>85</v>
      </c>
      <c r="AW128" s="218" t="s">
        <v>36</v>
      </c>
      <c r="AX128" s="218" t="s">
        <v>75</v>
      </c>
      <c r="AY128" s="229" t="s">
        <v>175</v>
      </c>
    </row>
    <row r="129" s="218" customFormat="true" ht="12.8" hidden="false" customHeight="false" outlineLevel="0" collapsed="false">
      <c r="B129" s="219"/>
      <c r="C129" s="220"/>
      <c r="D129" s="211" t="s">
        <v>186</v>
      </c>
      <c r="E129" s="221"/>
      <c r="F129" s="222" t="s">
        <v>752</v>
      </c>
      <c r="G129" s="220"/>
      <c r="H129" s="223" t="n">
        <v>147.3</v>
      </c>
      <c r="I129" s="224"/>
      <c r="J129" s="220"/>
      <c r="K129" s="220"/>
      <c r="L129" s="225"/>
      <c r="M129" s="226"/>
      <c r="N129" s="227"/>
      <c r="O129" s="227"/>
      <c r="P129" s="227"/>
      <c r="Q129" s="227"/>
      <c r="R129" s="227"/>
      <c r="S129" s="227"/>
      <c r="T129" s="228"/>
      <c r="AT129" s="229" t="s">
        <v>186</v>
      </c>
      <c r="AU129" s="229" t="s">
        <v>85</v>
      </c>
      <c r="AV129" s="218" t="s">
        <v>85</v>
      </c>
      <c r="AW129" s="218" t="s">
        <v>36</v>
      </c>
      <c r="AX129" s="218" t="s">
        <v>75</v>
      </c>
      <c r="AY129" s="229" t="s">
        <v>175</v>
      </c>
    </row>
    <row r="130" s="218" customFormat="true" ht="12.8" hidden="false" customHeight="false" outlineLevel="0" collapsed="false">
      <c r="B130" s="219"/>
      <c r="C130" s="220"/>
      <c r="D130" s="211" t="s">
        <v>186</v>
      </c>
      <c r="E130" s="221"/>
      <c r="F130" s="222" t="s">
        <v>753</v>
      </c>
      <c r="G130" s="220"/>
      <c r="H130" s="223" t="n">
        <v>73.65</v>
      </c>
      <c r="I130" s="224"/>
      <c r="J130" s="220"/>
      <c r="K130" s="220"/>
      <c r="L130" s="225"/>
      <c r="M130" s="226"/>
      <c r="N130" s="227"/>
      <c r="O130" s="227"/>
      <c r="P130" s="227"/>
      <c r="Q130" s="227"/>
      <c r="R130" s="227"/>
      <c r="S130" s="227"/>
      <c r="T130" s="228"/>
      <c r="AT130" s="229" t="s">
        <v>186</v>
      </c>
      <c r="AU130" s="229" t="s">
        <v>85</v>
      </c>
      <c r="AV130" s="218" t="s">
        <v>85</v>
      </c>
      <c r="AW130" s="218" t="s">
        <v>36</v>
      </c>
      <c r="AX130" s="218" t="s">
        <v>75</v>
      </c>
      <c r="AY130" s="229" t="s">
        <v>175</v>
      </c>
    </row>
    <row r="131" s="218" customFormat="true" ht="12.8" hidden="false" customHeight="false" outlineLevel="0" collapsed="false">
      <c r="B131" s="219"/>
      <c r="C131" s="220"/>
      <c r="D131" s="211" t="s">
        <v>186</v>
      </c>
      <c r="E131" s="221"/>
      <c r="F131" s="222" t="s">
        <v>754</v>
      </c>
      <c r="G131" s="220"/>
      <c r="H131" s="223" t="n">
        <v>77.625</v>
      </c>
      <c r="I131" s="224"/>
      <c r="J131" s="220"/>
      <c r="K131" s="220"/>
      <c r="L131" s="225"/>
      <c r="M131" s="226"/>
      <c r="N131" s="227"/>
      <c r="O131" s="227"/>
      <c r="P131" s="227"/>
      <c r="Q131" s="227"/>
      <c r="R131" s="227"/>
      <c r="S131" s="227"/>
      <c r="T131" s="228"/>
      <c r="AT131" s="229" t="s">
        <v>186</v>
      </c>
      <c r="AU131" s="229" t="s">
        <v>85</v>
      </c>
      <c r="AV131" s="218" t="s">
        <v>85</v>
      </c>
      <c r="AW131" s="218" t="s">
        <v>36</v>
      </c>
      <c r="AX131" s="218" t="s">
        <v>75</v>
      </c>
      <c r="AY131" s="229" t="s">
        <v>175</v>
      </c>
    </row>
    <row r="132" s="218" customFormat="true" ht="12.8" hidden="false" customHeight="false" outlineLevel="0" collapsed="false">
      <c r="B132" s="219"/>
      <c r="C132" s="220"/>
      <c r="D132" s="211" t="s">
        <v>186</v>
      </c>
      <c r="E132" s="221"/>
      <c r="F132" s="222" t="s">
        <v>755</v>
      </c>
      <c r="G132" s="220"/>
      <c r="H132" s="223" t="n">
        <v>26.15</v>
      </c>
      <c r="I132" s="224"/>
      <c r="J132" s="220"/>
      <c r="K132" s="220"/>
      <c r="L132" s="225"/>
      <c r="M132" s="226"/>
      <c r="N132" s="227"/>
      <c r="O132" s="227"/>
      <c r="P132" s="227"/>
      <c r="Q132" s="227"/>
      <c r="R132" s="227"/>
      <c r="S132" s="227"/>
      <c r="T132" s="228"/>
      <c r="AT132" s="229" t="s">
        <v>186</v>
      </c>
      <c r="AU132" s="229" t="s">
        <v>85</v>
      </c>
      <c r="AV132" s="218" t="s">
        <v>85</v>
      </c>
      <c r="AW132" s="218" t="s">
        <v>36</v>
      </c>
      <c r="AX132" s="218" t="s">
        <v>75</v>
      </c>
      <c r="AY132" s="229" t="s">
        <v>175</v>
      </c>
    </row>
    <row r="133" s="218" customFormat="true" ht="12.8" hidden="false" customHeight="false" outlineLevel="0" collapsed="false">
      <c r="B133" s="219"/>
      <c r="C133" s="220"/>
      <c r="D133" s="211" t="s">
        <v>186</v>
      </c>
      <c r="E133" s="221"/>
      <c r="F133" s="222" t="s">
        <v>756</v>
      </c>
      <c r="G133" s="220"/>
      <c r="H133" s="223" t="n">
        <v>53.312</v>
      </c>
      <c r="I133" s="224"/>
      <c r="J133" s="220"/>
      <c r="K133" s="220"/>
      <c r="L133" s="225"/>
      <c r="M133" s="226"/>
      <c r="N133" s="227"/>
      <c r="O133" s="227"/>
      <c r="P133" s="227"/>
      <c r="Q133" s="227"/>
      <c r="R133" s="227"/>
      <c r="S133" s="227"/>
      <c r="T133" s="228"/>
      <c r="AT133" s="229" t="s">
        <v>186</v>
      </c>
      <c r="AU133" s="229" t="s">
        <v>85</v>
      </c>
      <c r="AV133" s="218" t="s">
        <v>85</v>
      </c>
      <c r="AW133" s="218" t="s">
        <v>36</v>
      </c>
      <c r="AX133" s="218" t="s">
        <v>75</v>
      </c>
      <c r="AY133" s="229" t="s">
        <v>175</v>
      </c>
    </row>
    <row r="134" s="254" customFormat="true" ht="12.8" hidden="false" customHeight="false" outlineLevel="0" collapsed="false">
      <c r="B134" s="255"/>
      <c r="C134" s="256"/>
      <c r="D134" s="211" t="s">
        <v>186</v>
      </c>
      <c r="E134" s="257"/>
      <c r="F134" s="258" t="s">
        <v>428</v>
      </c>
      <c r="G134" s="256"/>
      <c r="H134" s="259" t="n">
        <v>427.148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AT134" s="265" t="s">
        <v>186</v>
      </c>
      <c r="AU134" s="265" t="s">
        <v>85</v>
      </c>
      <c r="AV134" s="254" t="s">
        <v>194</v>
      </c>
      <c r="AW134" s="254" t="s">
        <v>36</v>
      </c>
      <c r="AX134" s="254" t="s">
        <v>75</v>
      </c>
      <c r="AY134" s="265" t="s">
        <v>175</v>
      </c>
    </row>
    <row r="135" s="218" customFormat="true" ht="12.8" hidden="false" customHeight="false" outlineLevel="0" collapsed="false">
      <c r="B135" s="219"/>
      <c r="C135" s="220"/>
      <c r="D135" s="211" t="s">
        <v>186</v>
      </c>
      <c r="E135" s="221"/>
      <c r="F135" s="222" t="s">
        <v>757</v>
      </c>
      <c r="G135" s="220"/>
      <c r="H135" s="223" t="n">
        <v>-41.475</v>
      </c>
      <c r="I135" s="224"/>
      <c r="J135" s="220"/>
      <c r="K135" s="220"/>
      <c r="L135" s="225"/>
      <c r="M135" s="226"/>
      <c r="N135" s="227"/>
      <c r="O135" s="227"/>
      <c r="P135" s="227"/>
      <c r="Q135" s="227"/>
      <c r="R135" s="227"/>
      <c r="S135" s="227"/>
      <c r="T135" s="228"/>
      <c r="AT135" s="229" t="s">
        <v>186</v>
      </c>
      <c r="AU135" s="229" t="s">
        <v>85</v>
      </c>
      <c r="AV135" s="218" t="s">
        <v>85</v>
      </c>
      <c r="AW135" s="218" t="s">
        <v>36</v>
      </c>
      <c r="AX135" s="218" t="s">
        <v>75</v>
      </c>
      <c r="AY135" s="229" t="s">
        <v>175</v>
      </c>
    </row>
    <row r="136" s="230" customFormat="true" ht="12.8" hidden="false" customHeight="false" outlineLevel="0" collapsed="false">
      <c r="B136" s="231"/>
      <c r="C136" s="232"/>
      <c r="D136" s="211" t="s">
        <v>186</v>
      </c>
      <c r="E136" s="233" t="s">
        <v>118</v>
      </c>
      <c r="F136" s="234" t="s">
        <v>210</v>
      </c>
      <c r="G136" s="232"/>
      <c r="H136" s="235" t="n">
        <v>385.673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AT136" s="241" t="s">
        <v>186</v>
      </c>
      <c r="AU136" s="241" t="s">
        <v>85</v>
      </c>
      <c r="AV136" s="230" t="s">
        <v>149</v>
      </c>
      <c r="AW136" s="230" t="s">
        <v>36</v>
      </c>
      <c r="AX136" s="230" t="s">
        <v>75</v>
      </c>
      <c r="AY136" s="241" t="s">
        <v>175</v>
      </c>
    </row>
    <row r="137" s="218" customFormat="true" ht="12.8" hidden="false" customHeight="false" outlineLevel="0" collapsed="false">
      <c r="B137" s="219"/>
      <c r="C137" s="220"/>
      <c r="D137" s="211" t="s">
        <v>186</v>
      </c>
      <c r="E137" s="221"/>
      <c r="F137" s="222" t="s">
        <v>272</v>
      </c>
      <c r="G137" s="220"/>
      <c r="H137" s="223" t="n">
        <v>231.404</v>
      </c>
      <c r="I137" s="224"/>
      <c r="J137" s="220"/>
      <c r="K137" s="220"/>
      <c r="L137" s="225"/>
      <c r="M137" s="226"/>
      <c r="N137" s="227"/>
      <c r="O137" s="227"/>
      <c r="P137" s="227"/>
      <c r="Q137" s="227"/>
      <c r="R137" s="227"/>
      <c r="S137" s="227"/>
      <c r="T137" s="228"/>
      <c r="AT137" s="229" t="s">
        <v>186</v>
      </c>
      <c r="AU137" s="229" t="s">
        <v>85</v>
      </c>
      <c r="AV137" s="218" t="s">
        <v>85</v>
      </c>
      <c r="AW137" s="218" t="s">
        <v>36</v>
      </c>
      <c r="AX137" s="218" t="s">
        <v>83</v>
      </c>
      <c r="AY137" s="229" t="s">
        <v>175</v>
      </c>
    </row>
    <row r="138" s="31" customFormat="true" ht="24.15" hidden="false" customHeight="true" outlineLevel="0" collapsed="false">
      <c r="A138" s="24"/>
      <c r="B138" s="25"/>
      <c r="C138" s="198" t="s">
        <v>235</v>
      </c>
      <c r="D138" s="198" t="s">
        <v>177</v>
      </c>
      <c r="E138" s="199" t="s">
        <v>274</v>
      </c>
      <c r="F138" s="200" t="s">
        <v>275</v>
      </c>
      <c r="G138" s="201" t="s">
        <v>112</v>
      </c>
      <c r="H138" s="202" t="n">
        <v>154.269</v>
      </c>
      <c r="I138" s="203"/>
      <c r="J138" s="204" t="n">
        <f aca="false">ROUND(I138*H138,2)</f>
        <v>0</v>
      </c>
      <c r="K138" s="200" t="s">
        <v>180</v>
      </c>
      <c r="L138" s="30"/>
      <c r="M138" s="205"/>
      <c r="N138" s="206" t="s">
        <v>46</v>
      </c>
      <c r="O138" s="67"/>
      <c r="P138" s="207" t="n">
        <f aca="false">O138*H138</f>
        <v>0</v>
      </c>
      <c r="Q138" s="207" t="n">
        <v>0</v>
      </c>
      <c r="R138" s="207" t="n">
        <f aca="false">Q138*H138</f>
        <v>0</v>
      </c>
      <c r="S138" s="207" t="n">
        <v>0</v>
      </c>
      <c r="T138" s="208" t="n">
        <f aca="false">S138*H138</f>
        <v>0</v>
      </c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R138" s="209" t="s">
        <v>149</v>
      </c>
      <c r="AT138" s="209" t="s">
        <v>177</v>
      </c>
      <c r="AU138" s="209" t="s">
        <v>85</v>
      </c>
      <c r="AY138" s="3" t="s">
        <v>175</v>
      </c>
      <c r="BE138" s="210" t="n">
        <f aca="false">IF(N138="základní",J138,0)</f>
        <v>0</v>
      </c>
      <c r="BF138" s="210" t="n">
        <f aca="false">IF(N138="snížená",J138,0)</f>
        <v>0</v>
      </c>
      <c r="BG138" s="210" t="n">
        <f aca="false">IF(N138="zákl. přenesená",J138,0)</f>
        <v>0</v>
      </c>
      <c r="BH138" s="210" t="n">
        <f aca="false">IF(N138="sníž. přenesená",J138,0)</f>
        <v>0</v>
      </c>
      <c r="BI138" s="210" t="n">
        <f aca="false">IF(N138="nulová",J138,0)</f>
        <v>0</v>
      </c>
      <c r="BJ138" s="3" t="s">
        <v>83</v>
      </c>
      <c r="BK138" s="210" t="n">
        <f aca="false">ROUND(I138*H138,2)</f>
        <v>0</v>
      </c>
      <c r="BL138" s="3" t="s">
        <v>149</v>
      </c>
      <c r="BM138" s="209" t="s">
        <v>276</v>
      </c>
    </row>
    <row r="139" s="31" customFormat="true" ht="16.4" hidden="false" customHeight="false" outlineLevel="0" collapsed="false">
      <c r="A139" s="24"/>
      <c r="B139" s="25"/>
      <c r="C139" s="26"/>
      <c r="D139" s="211" t="s">
        <v>182</v>
      </c>
      <c r="E139" s="26"/>
      <c r="F139" s="212" t="s">
        <v>277</v>
      </c>
      <c r="G139" s="26"/>
      <c r="H139" s="26"/>
      <c r="I139" s="213"/>
      <c r="J139" s="26"/>
      <c r="K139" s="26"/>
      <c r="L139" s="30"/>
      <c r="M139" s="214"/>
      <c r="N139" s="215"/>
      <c r="O139" s="67"/>
      <c r="P139" s="67"/>
      <c r="Q139" s="67"/>
      <c r="R139" s="67"/>
      <c r="S139" s="67"/>
      <c r="T139" s="68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T139" s="3" t="s">
        <v>182</v>
      </c>
      <c r="AU139" s="3" t="s">
        <v>85</v>
      </c>
    </row>
    <row r="140" s="31" customFormat="true" ht="12.8" hidden="false" customHeight="false" outlineLevel="0" collapsed="false">
      <c r="A140" s="24"/>
      <c r="B140" s="25"/>
      <c r="C140" s="26"/>
      <c r="D140" s="216" t="s">
        <v>184</v>
      </c>
      <c r="E140" s="26"/>
      <c r="F140" s="217" t="s">
        <v>278</v>
      </c>
      <c r="G140" s="26"/>
      <c r="H140" s="26"/>
      <c r="I140" s="213"/>
      <c r="J140" s="26"/>
      <c r="K140" s="26"/>
      <c r="L140" s="30"/>
      <c r="M140" s="214"/>
      <c r="N140" s="215"/>
      <c r="O140" s="67"/>
      <c r="P140" s="67"/>
      <c r="Q140" s="67"/>
      <c r="R140" s="67"/>
      <c r="S140" s="67"/>
      <c r="T140" s="68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T140" s="3" t="s">
        <v>184</v>
      </c>
      <c r="AU140" s="3" t="s">
        <v>85</v>
      </c>
    </row>
    <row r="141" s="218" customFormat="true" ht="12.8" hidden="false" customHeight="false" outlineLevel="0" collapsed="false">
      <c r="B141" s="219"/>
      <c r="C141" s="220"/>
      <c r="D141" s="211" t="s">
        <v>186</v>
      </c>
      <c r="E141" s="221"/>
      <c r="F141" s="222" t="s">
        <v>279</v>
      </c>
      <c r="G141" s="220"/>
      <c r="H141" s="223" t="n">
        <v>154.269</v>
      </c>
      <c r="I141" s="224"/>
      <c r="J141" s="220"/>
      <c r="K141" s="220"/>
      <c r="L141" s="225"/>
      <c r="M141" s="226"/>
      <c r="N141" s="227"/>
      <c r="O141" s="227"/>
      <c r="P141" s="227"/>
      <c r="Q141" s="227"/>
      <c r="R141" s="227"/>
      <c r="S141" s="227"/>
      <c r="T141" s="228"/>
      <c r="AT141" s="229" t="s">
        <v>186</v>
      </c>
      <c r="AU141" s="229" t="s">
        <v>85</v>
      </c>
      <c r="AV141" s="218" t="s">
        <v>85</v>
      </c>
      <c r="AW141" s="218" t="s">
        <v>36</v>
      </c>
      <c r="AX141" s="218" t="s">
        <v>83</v>
      </c>
      <c r="AY141" s="229" t="s">
        <v>175</v>
      </c>
    </row>
    <row r="142" s="31" customFormat="true" ht="16.5" hidden="false" customHeight="true" outlineLevel="0" collapsed="false">
      <c r="A142" s="24"/>
      <c r="B142" s="25"/>
      <c r="C142" s="198" t="s">
        <v>142</v>
      </c>
      <c r="D142" s="198" t="s">
        <v>177</v>
      </c>
      <c r="E142" s="199" t="s">
        <v>281</v>
      </c>
      <c r="F142" s="200" t="s">
        <v>282</v>
      </c>
      <c r="G142" s="201" t="s">
        <v>138</v>
      </c>
      <c r="H142" s="202" t="n">
        <v>5</v>
      </c>
      <c r="I142" s="203"/>
      <c r="J142" s="204" t="n">
        <f aca="false">ROUND(I142*H142,2)</f>
        <v>0</v>
      </c>
      <c r="K142" s="200" t="s">
        <v>180</v>
      </c>
      <c r="L142" s="30"/>
      <c r="M142" s="205"/>
      <c r="N142" s="206" t="s">
        <v>46</v>
      </c>
      <c r="O142" s="67"/>
      <c r="P142" s="207" t="n">
        <f aca="false">O142*H142</f>
        <v>0</v>
      </c>
      <c r="Q142" s="207" t="n">
        <v>0</v>
      </c>
      <c r="R142" s="207" t="n">
        <f aca="false">Q142*H142</f>
        <v>0</v>
      </c>
      <c r="S142" s="207" t="n">
        <v>0</v>
      </c>
      <c r="T142" s="208" t="n">
        <f aca="false">S142*H142</f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R142" s="209" t="s">
        <v>149</v>
      </c>
      <c r="AT142" s="209" t="s">
        <v>177</v>
      </c>
      <c r="AU142" s="209" t="s">
        <v>85</v>
      </c>
      <c r="AY142" s="3" t="s">
        <v>175</v>
      </c>
      <c r="BE142" s="210" t="n">
        <f aca="false">IF(N142="základní",J142,0)</f>
        <v>0</v>
      </c>
      <c r="BF142" s="210" t="n">
        <f aca="false">IF(N142="snížená",J142,0)</f>
        <v>0</v>
      </c>
      <c r="BG142" s="210" t="n">
        <f aca="false">IF(N142="zákl. přenesená",J142,0)</f>
        <v>0</v>
      </c>
      <c r="BH142" s="210" t="n">
        <f aca="false">IF(N142="sníž. přenesená",J142,0)</f>
        <v>0</v>
      </c>
      <c r="BI142" s="210" t="n">
        <f aca="false">IF(N142="nulová",J142,0)</f>
        <v>0</v>
      </c>
      <c r="BJ142" s="3" t="s">
        <v>83</v>
      </c>
      <c r="BK142" s="210" t="n">
        <f aca="false">ROUND(I142*H142,2)</f>
        <v>0</v>
      </c>
      <c r="BL142" s="3" t="s">
        <v>149</v>
      </c>
      <c r="BM142" s="209" t="s">
        <v>758</v>
      </c>
    </row>
    <row r="143" s="31" customFormat="true" ht="16.4" hidden="false" customHeight="false" outlineLevel="0" collapsed="false">
      <c r="A143" s="24"/>
      <c r="B143" s="25"/>
      <c r="C143" s="26"/>
      <c r="D143" s="211" t="s">
        <v>182</v>
      </c>
      <c r="E143" s="26"/>
      <c r="F143" s="212" t="s">
        <v>284</v>
      </c>
      <c r="G143" s="26"/>
      <c r="H143" s="26"/>
      <c r="I143" s="213"/>
      <c r="J143" s="26"/>
      <c r="K143" s="26"/>
      <c r="L143" s="30"/>
      <c r="M143" s="214"/>
      <c r="N143" s="215"/>
      <c r="O143" s="67"/>
      <c r="P143" s="67"/>
      <c r="Q143" s="67"/>
      <c r="R143" s="67"/>
      <c r="S143" s="67"/>
      <c r="T143" s="68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T143" s="3" t="s">
        <v>182</v>
      </c>
      <c r="AU143" s="3" t="s">
        <v>85</v>
      </c>
    </row>
    <row r="144" s="31" customFormat="true" ht="12.8" hidden="false" customHeight="false" outlineLevel="0" collapsed="false">
      <c r="A144" s="24"/>
      <c r="B144" s="25"/>
      <c r="C144" s="26"/>
      <c r="D144" s="216" t="s">
        <v>184</v>
      </c>
      <c r="E144" s="26"/>
      <c r="F144" s="217" t="s">
        <v>285</v>
      </c>
      <c r="G144" s="26"/>
      <c r="H144" s="26"/>
      <c r="I144" s="213"/>
      <c r="J144" s="26"/>
      <c r="K144" s="26"/>
      <c r="L144" s="30"/>
      <c r="M144" s="214"/>
      <c r="N144" s="215"/>
      <c r="O144" s="67"/>
      <c r="P144" s="67"/>
      <c r="Q144" s="67"/>
      <c r="R144" s="67"/>
      <c r="S144" s="67"/>
      <c r="T144" s="68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T144" s="3" t="s">
        <v>184</v>
      </c>
      <c r="AU144" s="3" t="s">
        <v>85</v>
      </c>
    </row>
    <row r="145" s="218" customFormat="true" ht="12.8" hidden="false" customHeight="false" outlineLevel="0" collapsed="false">
      <c r="B145" s="219"/>
      <c r="C145" s="220"/>
      <c r="D145" s="211" t="s">
        <v>186</v>
      </c>
      <c r="E145" s="221"/>
      <c r="F145" s="222" t="s">
        <v>136</v>
      </c>
      <c r="G145" s="220"/>
      <c r="H145" s="223" t="n">
        <v>3</v>
      </c>
      <c r="I145" s="224"/>
      <c r="J145" s="220"/>
      <c r="K145" s="220"/>
      <c r="L145" s="225"/>
      <c r="M145" s="226"/>
      <c r="N145" s="227"/>
      <c r="O145" s="227"/>
      <c r="P145" s="227"/>
      <c r="Q145" s="227"/>
      <c r="R145" s="227"/>
      <c r="S145" s="227"/>
      <c r="T145" s="228"/>
      <c r="AT145" s="229" t="s">
        <v>186</v>
      </c>
      <c r="AU145" s="229" t="s">
        <v>85</v>
      </c>
      <c r="AV145" s="218" t="s">
        <v>85</v>
      </c>
      <c r="AW145" s="218" t="s">
        <v>36</v>
      </c>
      <c r="AX145" s="218" t="s">
        <v>75</v>
      </c>
      <c r="AY145" s="229" t="s">
        <v>175</v>
      </c>
    </row>
    <row r="146" s="218" customFormat="true" ht="12.8" hidden="false" customHeight="false" outlineLevel="0" collapsed="false">
      <c r="B146" s="219"/>
      <c r="C146" s="220"/>
      <c r="D146" s="211" t="s">
        <v>186</v>
      </c>
      <c r="E146" s="221"/>
      <c r="F146" s="222" t="s">
        <v>140</v>
      </c>
      <c r="G146" s="220"/>
      <c r="H146" s="223" t="n">
        <v>2</v>
      </c>
      <c r="I146" s="224"/>
      <c r="J146" s="220"/>
      <c r="K146" s="220"/>
      <c r="L146" s="225"/>
      <c r="M146" s="226"/>
      <c r="N146" s="227"/>
      <c r="O146" s="227"/>
      <c r="P146" s="227"/>
      <c r="Q146" s="227"/>
      <c r="R146" s="227"/>
      <c r="S146" s="227"/>
      <c r="T146" s="228"/>
      <c r="AT146" s="229" t="s">
        <v>186</v>
      </c>
      <c r="AU146" s="229" t="s">
        <v>85</v>
      </c>
      <c r="AV146" s="218" t="s">
        <v>85</v>
      </c>
      <c r="AW146" s="218" t="s">
        <v>36</v>
      </c>
      <c r="AX146" s="218" t="s">
        <v>75</v>
      </c>
      <c r="AY146" s="229" t="s">
        <v>175</v>
      </c>
    </row>
    <row r="147" s="230" customFormat="true" ht="12.8" hidden="false" customHeight="false" outlineLevel="0" collapsed="false">
      <c r="B147" s="231"/>
      <c r="C147" s="232"/>
      <c r="D147" s="211" t="s">
        <v>186</v>
      </c>
      <c r="E147" s="233"/>
      <c r="F147" s="234" t="s">
        <v>210</v>
      </c>
      <c r="G147" s="232"/>
      <c r="H147" s="235" t="n">
        <v>5</v>
      </c>
      <c r="I147" s="236"/>
      <c r="J147" s="232"/>
      <c r="K147" s="232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186</v>
      </c>
      <c r="AU147" s="241" t="s">
        <v>85</v>
      </c>
      <c r="AV147" s="230" t="s">
        <v>149</v>
      </c>
      <c r="AW147" s="230" t="s">
        <v>36</v>
      </c>
      <c r="AX147" s="230" t="s">
        <v>83</v>
      </c>
      <c r="AY147" s="241" t="s">
        <v>175</v>
      </c>
    </row>
    <row r="148" s="31" customFormat="true" ht="16.5" hidden="false" customHeight="true" outlineLevel="0" collapsed="false">
      <c r="A148" s="24"/>
      <c r="B148" s="25"/>
      <c r="C148" s="198" t="s">
        <v>8</v>
      </c>
      <c r="D148" s="198" t="s">
        <v>177</v>
      </c>
      <c r="E148" s="199" t="s">
        <v>287</v>
      </c>
      <c r="F148" s="200" t="s">
        <v>288</v>
      </c>
      <c r="G148" s="201" t="s">
        <v>138</v>
      </c>
      <c r="H148" s="202" t="n">
        <v>1</v>
      </c>
      <c r="I148" s="203"/>
      <c r="J148" s="204" t="n">
        <f aca="false">ROUND(I148*H148,2)</f>
        <v>0</v>
      </c>
      <c r="K148" s="200" t="s">
        <v>180</v>
      </c>
      <c r="L148" s="30"/>
      <c r="M148" s="205"/>
      <c r="N148" s="206" t="s">
        <v>46</v>
      </c>
      <c r="O148" s="67"/>
      <c r="P148" s="207" t="n">
        <f aca="false">O148*H148</f>
        <v>0</v>
      </c>
      <c r="Q148" s="207" t="n">
        <v>0</v>
      </c>
      <c r="R148" s="207" t="n">
        <f aca="false">Q148*H148</f>
        <v>0</v>
      </c>
      <c r="S148" s="207" t="n">
        <v>0</v>
      </c>
      <c r="T148" s="208" t="n">
        <f aca="false">S148*H148</f>
        <v>0</v>
      </c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R148" s="209" t="s">
        <v>149</v>
      </c>
      <c r="AT148" s="209" t="s">
        <v>177</v>
      </c>
      <c r="AU148" s="209" t="s">
        <v>85</v>
      </c>
      <c r="AY148" s="3" t="s">
        <v>175</v>
      </c>
      <c r="BE148" s="210" t="n">
        <f aca="false">IF(N148="základní",J148,0)</f>
        <v>0</v>
      </c>
      <c r="BF148" s="210" t="n">
        <f aca="false">IF(N148="snížená",J148,0)</f>
        <v>0</v>
      </c>
      <c r="BG148" s="210" t="n">
        <f aca="false">IF(N148="zákl. přenesená",J148,0)</f>
        <v>0</v>
      </c>
      <c r="BH148" s="210" t="n">
        <f aca="false">IF(N148="sníž. přenesená",J148,0)</f>
        <v>0</v>
      </c>
      <c r="BI148" s="210" t="n">
        <f aca="false">IF(N148="nulová",J148,0)</f>
        <v>0</v>
      </c>
      <c r="BJ148" s="3" t="s">
        <v>83</v>
      </c>
      <c r="BK148" s="210" t="n">
        <f aca="false">ROUND(I148*H148,2)</f>
        <v>0</v>
      </c>
      <c r="BL148" s="3" t="s">
        <v>149</v>
      </c>
      <c r="BM148" s="209" t="s">
        <v>759</v>
      </c>
    </row>
    <row r="149" s="31" customFormat="true" ht="16.4" hidden="false" customHeight="false" outlineLevel="0" collapsed="false">
      <c r="A149" s="24"/>
      <c r="B149" s="25"/>
      <c r="C149" s="26"/>
      <c r="D149" s="211" t="s">
        <v>182</v>
      </c>
      <c r="E149" s="26"/>
      <c r="F149" s="212" t="s">
        <v>290</v>
      </c>
      <c r="G149" s="26"/>
      <c r="H149" s="26"/>
      <c r="I149" s="213"/>
      <c r="J149" s="26"/>
      <c r="K149" s="26"/>
      <c r="L149" s="30"/>
      <c r="M149" s="214"/>
      <c r="N149" s="215"/>
      <c r="O149" s="67"/>
      <c r="P149" s="67"/>
      <c r="Q149" s="67"/>
      <c r="R149" s="67"/>
      <c r="S149" s="67"/>
      <c r="T149" s="68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T149" s="3" t="s">
        <v>182</v>
      </c>
      <c r="AU149" s="3" t="s">
        <v>85</v>
      </c>
    </row>
    <row r="150" s="31" customFormat="true" ht="12.8" hidden="false" customHeight="false" outlineLevel="0" collapsed="false">
      <c r="A150" s="24"/>
      <c r="B150" s="25"/>
      <c r="C150" s="26"/>
      <c r="D150" s="216" t="s">
        <v>184</v>
      </c>
      <c r="E150" s="26"/>
      <c r="F150" s="217" t="s">
        <v>291</v>
      </c>
      <c r="G150" s="26"/>
      <c r="H150" s="26"/>
      <c r="I150" s="213"/>
      <c r="J150" s="26"/>
      <c r="K150" s="26"/>
      <c r="L150" s="30"/>
      <c r="M150" s="214"/>
      <c r="N150" s="215"/>
      <c r="O150" s="67"/>
      <c r="P150" s="67"/>
      <c r="Q150" s="67"/>
      <c r="R150" s="67"/>
      <c r="S150" s="67"/>
      <c r="T150" s="68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T150" s="3" t="s">
        <v>184</v>
      </c>
      <c r="AU150" s="3" t="s">
        <v>85</v>
      </c>
    </row>
    <row r="151" s="218" customFormat="true" ht="12.8" hidden="false" customHeight="false" outlineLevel="0" collapsed="false">
      <c r="B151" s="219"/>
      <c r="C151" s="220"/>
      <c r="D151" s="211" t="s">
        <v>186</v>
      </c>
      <c r="E151" s="221"/>
      <c r="F151" s="222" t="s">
        <v>143</v>
      </c>
      <c r="G151" s="220"/>
      <c r="H151" s="223" t="n">
        <v>1</v>
      </c>
      <c r="I151" s="224"/>
      <c r="J151" s="220"/>
      <c r="K151" s="220"/>
      <c r="L151" s="225"/>
      <c r="M151" s="226"/>
      <c r="N151" s="227"/>
      <c r="O151" s="227"/>
      <c r="P151" s="227"/>
      <c r="Q151" s="227"/>
      <c r="R151" s="227"/>
      <c r="S151" s="227"/>
      <c r="T151" s="228"/>
      <c r="AT151" s="229" t="s">
        <v>186</v>
      </c>
      <c r="AU151" s="229" t="s">
        <v>85</v>
      </c>
      <c r="AV151" s="218" t="s">
        <v>85</v>
      </c>
      <c r="AW151" s="218" t="s">
        <v>36</v>
      </c>
      <c r="AX151" s="218" t="s">
        <v>83</v>
      </c>
      <c r="AY151" s="229" t="s">
        <v>175</v>
      </c>
    </row>
    <row r="152" s="31" customFormat="true" ht="16.5" hidden="false" customHeight="true" outlineLevel="0" collapsed="false">
      <c r="A152" s="24"/>
      <c r="B152" s="25"/>
      <c r="C152" s="198" t="s">
        <v>259</v>
      </c>
      <c r="D152" s="198" t="s">
        <v>177</v>
      </c>
      <c r="E152" s="199" t="s">
        <v>299</v>
      </c>
      <c r="F152" s="200" t="s">
        <v>300</v>
      </c>
      <c r="G152" s="201" t="s">
        <v>138</v>
      </c>
      <c r="H152" s="202" t="n">
        <v>4</v>
      </c>
      <c r="I152" s="203"/>
      <c r="J152" s="204" t="n">
        <f aca="false">ROUND(I152*H152,2)</f>
        <v>0</v>
      </c>
      <c r="K152" s="200" t="s">
        <v>180</v>
      </c>
      <c r="L152" s="30"/>
      <c r="M152" s="205"/>
      <c r="N152" s="206" t="s">
        <v>46</v>
      </c>
      <c r="O152" s="67"/>
      <c r="P152" s="207" t="n">
        <f aca="false">O152*H152</f>
        <v>0</v>
      </c>
      <c r="Q152" s="207" t="n">
        <v>0</v>
      </c>
      <c r="R152" s="207" t="n">
        <f aca="false">Q152*H152</f>
        <v>0</v>
      </c>
      <c r="S152" s="207" t="n">
        <v>0</v>
      </c>
      <c r="T152" s="208" t="n">
        <f aca="false">S152*H152</f>
        <v>0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R152" s="209" t="s">
        <v>149</v>
      </c>
      <c r="AT152" s="209" t="s">
        <v>177</v>
      </c>
      <c r="AU152" s="209" t="s">
        <v>85</v>
      </c>
      <c r="AY152" s="3" t="s">
        <v>175</v>
      </c>
      <c r="BE152" s="210" t="n">
        <f aca="false">IF(N152="základní",J152,0)</f>
        <v>0</v>
      </c>
      <c r="BF152" s="210" t="n">
        <f aca="false">IF(N152="snížená",J152,0)</f>
        <v>0</v>
      </c>
      <c r="BG152" s="210" t="n">
        <f aca="false">IF(N152="zákl. přenesená",J152,0)</f>
        <v>0</v>
      </c>
      <c r="BH152" s="210" t="n">
        <f aca="false">IF(N152="sníž. přenesená",J152,0)</f>
        <v>0</v>
      </c>
      <c r="BI152" s="210" t="n">
        <f aca="false">IF(N152="nulová",J152,0)</f>
        <v>0</v>
      </c>
      <c r="BJ152" s="3" t="s">
        <v>83</v>
      </c>
      <c r="BK152" s="210" t="n">
        <f aca="false">ROUND(I152*H152,2)</f>
        <v>0</v>
      </c>
      <c r="BL152" s="3" t="s">
        <v>149</v>
      </c>
      <c r="BM152" s="209" t="s">
        <v>760</v>
      </c>
    </row>
    <row r="153" s="31" customFormat="true" ht="12.8" hidden="false" customHeight="false" outlineLevel="0" collapsed="false">
      <c r="A153" s="24"/>
      <c r="B153" s="25"/>
      <c r="C153" s="26"/>
      <c r="D153" s="211" t="s">
        <v>182</v>
      </c>
      <c r="E153" s="26"/>
      <c r="F153" s="212" t="s">
        <v>302</v>
      </c>
      <c r="G153" s="26"/>
      <c r="H153" s="26"/>
      <c r="I153" s="213"/>
      <c r="J153" s="26"/>
      <c r="K153" s="26"/>
      <c r="L153" s="30"/>
      <c r="M153" s="214"/>
      <c r="N153" s="215"/>
      <c r="O153" s="67"/>
      <c r="P153" s="67"/>
      <c r="Q153" s="67"/>
      <c r="R153" s="67"/>
      <c r="S153" s="67"/>
      <c r="T153" s="68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T153" s="3" t="s">
        <v>182</v>
      </c>
      <c r="AU153" s="3" t="s">
        <v>85</v>
      </c>
    </row>
    <row r="154" s="31" customFormat="true" ht="12.8" hidden="false" customHeight="false" outlineLevel="0" collapsed="false">
      <c r="A154" s="24"/>
      <c r="B154" s="25"/>
      <c r="C154" s="26"/>
      <c r="D154" s="216" t="s">
        <v>184</v>
      </c>
      <c r="E154" s="26"/>
      <c r="F154" s="217" t="s">
        <v>303</v>
      </c>
      <c r="G154" s="26"/>
      <c r="H154" s="26"/>
      <c r="I154" s="213"/>
      <c r="J154" s="26"/>
      <c r="K154" s="26"/>
      <c r="L154" s="30"/>
      <c r="M154" s="214"/>
      <c r="N154" s="215"/>
      <c r="O154" s="67"/>
      <c r="P154" s="67"/>
      <c r="Q154" s="67"/>
      <c r="R154" s="67"/>
      <c r="S154" s="67"/>
      <c r="T154" s="68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T154" s="3" t="s">
        <v>184</v>
      </c>
      <c r="AU154" s="3" t="s">
        <v>85</v>
      </c>
    </row>
    <row r="155" s="218" customFormat="true" ht="12.8" hidden="false" customHeight="false" outlineLevel="0" collapsed="false">
      <c r="B155" s="219"/>
      <c r="C155" s="220"/>
      <c r="D155" s="211" t="s">
        <v>186</v>
      </c>
      <c r="E155" s="221"/>
      <c r="F155" s="222" t="s">
        <v>147</v>
      </c>
      <c r="G155" s="220"/>
      <c r="H155" s="223" t="n">
        <v>4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AT155" s="229" t="s">
        <v>186</v>
      </c>
      <c r="AU155" s="229" t="s">
        <v>85</v>
      </c>
      <c r="AV155" s="218" t="s">
        <v>85</v>
      </c>
      <c r="AW155" s="218" t="s">
        <v>36</v>
      </c>
      <c r="AX155" s="218" t="s">
        <v>83</v>
      </c>
      <c r="AY155" s="229" t="s">
        <v>175</v>
      </c>
    </row>
    <row r="156" s="31" customFormat="true" ht="21.75" hidden="false" customHeight="true" outlineLevel="0" collapsed="false">
      <c r="A156" s="24"/>
      <c r="B156" s="25"/>
      <c r="C156" s="198" t="s">
        <v>273</v>
      </c>
      <c r="D156" s="198" t="s">
        <v>177</v>
      </c>
      <c r="E156" s="199" t="s">
        <v>305</v>
      </c>
      <c r="F156" s="200" t="s">
        <v>306</v>
      </c>
      <c r="G156" s="201" t="s">
        <v>138</v>
      </c>
      <c r="H156" s="202" t="n">
        <v>95</v>
      </c>
      <c r="I156" s="203"/>
      <c r="J156" s="204" t="n">
        <f aca="false">ROUND(I156*H156,2)</f>
        <v>0</v>
      </c>
      <c r="K156" s="200" t="s">
        <v>180</v>
      </c>
      <c r="L156" s="30"/>
      <c r="M156" s="205"/>
      <c r="N156" s="206" t="s">
        <v>46</v>
      </c>
      <c r="O156" s="67"/>
      <c r="P156" s="207" t="n">
        <f aca="false">O156*H156</f>
        <v>0</v>
      </c>
      <c r="Q156" s="207" t="n">
        <v>0</v>
      </c>
      <c r="R156" s="207" t="n">
        <f aca="false">Q156*H156</f>
        <v>0</v>
      </c>
      <c r="S156" s="207" t="n">
        <v>0</v>
      </c>
      <c r="T156" s="208" t="n">
        <f aca="false">S156*H156</f>
        <v>0</v>
      </c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R156" s="209" t="s">
        <v>149</v>
      </c>
      <c r="AT156" s="209" t="s">
        <v>177</v>
      </c>
      <c r="AU156" s="209" t="s">
        <v>85</v>
      </c>
      <c r="AY156" s="3" t="s">
        <v>175</v>
      </c>
      <c r="BE156" s="210" t="n">
        <f aca="false">IF(N156="základní",J156,0)</f>
        <v>0</v>
      </c>
      <c r="BF156" s="210" t="n">
        <f aca="false">IF(N156="snížená",J156,0)</f>
        <v>0</v>
      </c>
      <c r="BG156" s="210" t="n">
        <f aca="false">IF(N156="zákl. přenesená",J156,0)</f>
        <v>0</v>
      </c>
      <c r="BH156" s="210" t="n">
        <f aca="false">IF(N156="sníž. přenesená",J156,0)</f>
        <v>0</v>
      </c>
      <c r="BI156" s="210" t="n">
        <f aca="false">IF(N156="nulová",J156,0)</f>
        <v>0</v>
      </c>
      <c r="BJ156" s="3" t="s">
        <v>83</v>
      </c>
      <c r="BK156" s="210" t="n">
        <f aca="false">ROUND(I156*H156,2)</f>
        <v>0</v>
      </c>
      <c r="BL156" s="3" t="s">
        <v>149</v>
      </c>
      <c r="BM156" s="209" t="s">
        <v>761</v>
      </c>
    </row>
    <row r="157" s="31" customFormat="true" ht="16.4" hidden="false" customHeight="false" outlineLevel="0" collapsed="false">
      <c r="A157" s="24"/>
      <c r="B157" s="25"/>
      <c r="C157" s="26"/>
      <c r="D157" s="211" t="s">
        <v>182</v>
      </c>
      <c r="E157" s="26"/>
      <c r="F157" s="212" t="s">
        <v>308</v>
      </c>
      <c r="G157" s="26"/>
      <c r="H157" s="26"/>
      <c r="I157" s="213"/>
      <c r="J157" s="26"/>
      <c r="K157" s="26"/>
      <c r="L157" s="30"/>
      <c r="M157" s="214"/>
      <c r="N157" s="215"/>
      <c r="O157" s="67"/>
      <c r="P157" s="67"/>
      <c r="Q157" s="67"/>
      <c r="R157" s="67"/>
      <c r="S157" s="67"/>
      <c r="T157" s="68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T157" s="3" t="s">
        <v>182</v>
      </c>
      <c r="AU157" s="3" t="s">
        <v>85</v>
      </c>
    </row>
    <row r="158" s="31" customFormat="true" ht="12.8" hidden="false" customHeight="false" outlineLevel="0" collapsed="false">
      <c r="A158" s="24"/>
      <c r="B158" s="25"/>
      <c r="C158" s="26"/>
      <c r="D158" s="216" t="s">
        <v>184</v>
      </c>
      <c r="E158" s="26"/>
      <c r="F158" s="217" t="s">
        <v>309</v>
      </c>
      <c r="G158" s="26"/>
      <c r="H158" s="26"/>
      <c r="I158" s="213"/>
      <c r="J158" s="26"/>
      <c r="K158" s="26"/>
      <c r="L158" s="30"/>
      <c r="M158" s="214"/>
      <c r="N158" s="215"/>
      <c r="O158" s="67"/>
      <c r="P158" s="67"/>
      <c r="Q158" s="67"/>
      <c r="R158" s="67"/>
      <c r="S158" s="67"/>
      <c r="T158" s="68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T158" s="3" t="s">
        <v>184</v>
      </c>
      <c r="AU158" s="3" t="s">
        <v>85</v>
      </c>
    </row>
    <row r="159" s="218" customFormat="true" ht="12.8" hidden="false" customHeight="false" outlineLevel="0" collapsed="false">
      <c r="B159" s="219"/>
      <c r="C159" s="220"/>
      <c r="D159" s="211" t="s">
        <v>186</v>
      </c>
      <c r="E159" s="221"/>
      <c r="F159" s="222" t="s">
        <v>310</v>
      </c>
      <c r="G159" s="220"/>
      <c r="H159" s="223" t="n">
        <v>57</v>
      </c>
      <c r="I159" s="224"/>
      <c r="J159" s="220"/>
      <c r="K159" s="220"/>
      <c r="L159" s="225"/>
      <c r="M159" s="226"/>
      <c r="N159" s="227"/>
      <c r="O159" s="227"/>
      <c r="P159" s="227"/>
      <c r="Q159" s="227"/>
      <c r="R159" s="227"/>
      <c r="S159" s="227"/>
      <c r="T159" s="228"/>
      <c r="AT159" s="229" t="s">
        <v>186</v>
      </c>
      <c r="AU159" s="229" t="s">
        <v>85</v>
      </c>
      <c r="AV159" s="218" t="s">
        <v>85</v>
      </c>
      <c r="AW159" s="218" t="s">
        <v>36</v>
      </c>
      <c r="AX159" s="218" t="s">
        <v>75</v>
      </c>
      <c r="AY159" s="229" t="s">
        <v>175</v>
      </c>
    </row>
    <row r="160" s="218" customFormat="true" ht="12.8" hidden="false" customHeight="false" outlineLevel="0" collapsed="false">
      <c r="B160" s="219"/>
      <c r="C160" s="220"/>
      <c r="D160" s="211" t="s">
        <v>186</v>
      </c>
      <c r="E160" s="221"/>
      <c r="F160" s="222" t="s">
        <v>311</v>
      </c>
      <c r="G160" s="220"/>
      <c r="H160" s="223" t="n">
        <v>38</v>
      </c>
      <c r="I160" s="224"/>
      <c r="J160" s="220"/>
      <c r="K160" s="220"/>
      <c r="L160" s="225"/>
      <c r="M160" s="226"/>
      <c r="N160" s="227"/>
      <c r="O160" s="227"/>
      <c r="P160" s="227"/>
      <c r="Q160" s="227"/>
      <c r="R160" s="227"/>
      <c r="S160" s="227"/>
      <c r="T160" s="228"/>
      <c r="AT160" s="229" t="s">
        <v>186</v>
      </c>
      <c r="AU160" s="229" t="s">
        <v>85</v>
      </c>
      <c r="AV160" s="218" t="s">
        <v>85</v>
      </c>
      <c r="AW160" s="218" t="s">
        <v>36</v>
      </c>
      <c r="AX160" s="218" t="s">
        <v>75</v>
      </c>
      <c r="AY160" s="229" t="s">
        <v>175</v>
      </c>
    </row>
    <row r="161" s="230" customFormat="true" ht="12.8" hidden="false" customHeight="false" outlineLevel="0" collapsed="false">
      <c r="B161" s="231"/>
      <c r="C161" s="232"/>
      <c r="D161" s="211" t="s">
        <v>186</v>
      </c>
      <c r="E161" s="233"/>
      <c r="F161" s="234" t="s">
        <v>210</v>
      </c>
      <c r="G161" s="232"/>
      <c r="H161" s="235" t="n">
        <v>95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186</v>
      </c>
      <c r="AU161" s="241" t="s">
        <v>85</v>
      </c>
      <c r="AV161" s="230" t="s">
        <v>149</v>
      </c>
      <c r="AW161" s="230" t="s">
        <v>36</v>
      </c>
      <c r="AX161" s="230" t="s">
        <v>83</v>
      </c>
      <c r="AY161" s="241" t="s">
        <v>175</v>
      </c>
    </row>
    <row r="162" s="31" customFormat="true" ht="21.75" hidden="false" customHeight="true" outlineLevel="0" collapsed="false">
      <c r="A162" s="24"/>
      <c r="B162" s="25"/>
      <c r="C162" s="198" t="s">
        <v>280</v>
      </c>
      <c r="D162" s="198" t="s">
        <v>177</v>
      </c>
      <c r="E162" s="199" t="s">
        <v>313</v>
      </c>
      <c r="F162" s="200" t="s">
        <v>314</v>
      </c>
      <c r="G162" s="201" t="s">
        <v>138</v>
      </c>
      <c r="H162" s="202" t="n">
        <v>19</v>
      </c>
      <c r="I162" s="203"/>
      <c r="J162" s="204" t="n">
        <f aca="false">ROUND(I162*H162,2)</f>
        <v>0</v>
      </c>
      <c r="K162" s="200" t="s">
        <v>180</v>
      </c>
      <c r="L162" s="30"/>
      <c r="M162" s="205"/>
      <c r="N162" s="206" t="s">
        <v>46</v>
      </c>
      <c r="O162" s="67"/>
      <c r="P162" s="207" t="n">
        <f aca="false">O162*H162</f>
        <v>0</v>
      </c>
      <c r="Q162" s="207" t="n">
        <v>0</v>
      </c>
      <c r="R162" s="207" t="n">
        <f aca="false">Q162*H162</f>
        <v>0</v>
      </c>
      <c r="S162" s="207" t="n">
        <v>0</v>
      </c>
      <c r="T162" s="208" t="n">
        <f aca="false">S162*H162</f>
        <v>0</v>
      </c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R162" s="209" t="s">
        <v>149</v>
      </c>
      <c r="AT162" s="209" t="s">
        <v>177</v>
      </c>
      <c r="AU162" s="209" t="s">
        <v>85</v>
      </c>
      <c r="AY162" s="3" t="s">
        <v>175</v>
      </c>
      <c r="BE162" s="210" t="n">
        <f aca="false">IF(N162="základní",J162,0)</f>
        <v>0</v>
      </c>
      <c r="BF162" s="210" t="n">
        <f aca="false">IF(N162="snížená",J162,0)</f>
        <v>0</v>
      </c>
      <c r="BG162" s="210" t="n">
        <f aca="false">IF(N162="zákl. přenesená",J162,0)</f>
        <v>0</v>
      </c>
      <c r="BH162" s="210" t="n">
        <f aca="false">IF(N162="sníž. přenesená",J162,0)</f>
        <v>0</v>
      </c>
      <c r="BI162" s="210" t="n">
        <f aca="false">IF(N162="nulová",J162,0)</f>
        <v>0</v>
      </c>
      <c r="BJ162" s="3" t="s">
        <v>83</v>
      </c>
      <c r="BK162" s="210" t="n">
        <f aca="false">ROUND(I162*H162,2)</f>
        <v>0</v>
      </c>
      <c r="BL162" s="3" t="s">
        <v>149</v>
      </c>
      <c r="BM162" s="209" t="s">
        <v>762</v>
      </c>
    </row>
    <row r="163" s="31" customFormat="true" ht="16.4" hidden="false" customHeight="false" outlineLevel="0" collapsed="false">
      <c r="A163" s="24"/>
      <c r="B163" s="25"/>
      <c r="C163" s="26"/>
      <c r="D163" s="211" t="s">
        <v>182</v>
      </c>
      <c r="E163" s="26"/>
      <c r="F163" s="212" t="s">
        <v>316</v>
      </c>
      <c r="G163" s="26"/>
      <c r="H163" s="26"/>
      <c r="I163" s="213"/>
      <c r="J163" s="26"/>
      <c r="K163" s="26"/>
      <c r="L163" s="30"/>
      <c r="M163" s="214"/>
      <c r="N163" s="215"/>
      <c r="O163" s="67"/>
      <c r="P163" s="67"/>
      <c r="Q163" s="67"/>
      <c r="R163" s="67"/>
      <c r="S163" s="67"/>
      <c r="T163" s="68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T163" s="3" t="s">
        <v>182</v>
      </c>
      <c r="AU163" s="3" t="s">
        <v>85</v>
      </c>
    </row>
    <row r="164" s="31" customFormat="true" ht="12.8" hidden="false" customHeight="false" outlineLevel="0" collapsed="false">
      <c r="A164" s="24"/>
      <c r="B164" s="25"/>
      <c r="C164" s="26"/>
      <c r="D164" s="216" t="s">
        <v>184</v>
      </c>
      <c r="E164" s="26"/>
      <c r="F164" s="217" t="s">
        <v>317</v>
      </c>
      <c r="G164" s="26"/>
      <c r="H164" s="26"/>
      <c r="I164" s="213"/>
      <c r="J164" s="26"/>
      <c r="K164" s="26"/>
      <c r="L164" s="30"/>
      <c r="M164" s="214"/>
      <c r="N164" s="215"/>
      <c r="O164" s="67"/>
      <c r="P164" s="67"/>
      <c r="Q164" s="67"/>
      <c r="R164" s="67"/>
      <c r="S164" s="67"/>
      <c r="T164" s="68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T164" s="3" t="s">
        <v>184</v>
      </c>
      <c r="AU164" s="3" t="s">
        <v>85</v>
      </c>
    </row>
    <row r="165" s="218" customFormat="true" ht="12.8" hidden="false" customHeight="false" outlineLevel="0" collapsed="false">
      <c r="B165" s="219"/>
      <c r="C165" s="220"/>
      <c r="D165" s="211" t="s">
        <v>186</v>
      </c>
      <c r="E165" s="221"/>
      <c r="F165" s="222" t="s">
        <v>318</v>
      </c>
      <c r="G165" s="220"/>
      <c r="H165" s="223" t="n">
        <v>19</v>
      </c>
      <c r="I165" s="224"/>
      <c r="J165" s="220"/>
      <c r="K165" s="220"/>
      <c r="L165" s="225"/>
      <c r="M165" s="226"/>
      <c r="N165" s="227"/>
      <c r="O165" s="227"/>
      <c r="P165" s="227"/>
      <c r="Q165" s="227"/>
      <c r="R165" s="227"/>
      <c r="S165" s="227"/>
      <c r="T165" s="228"/>
      <c r="AT165" s="229" t="s">
        <v>186</v>
      </c>
      <c r="AU165" s="229" t="s">
        <v>85</v>
      </c>
      <c r="AV165" s="218" t="s">
        <v>85</v>
      </c>
      <c r="AW165" s="218" t="s">
        <v>36</v>
      </c>
      <c r="AX165" s="218" t="s">
        <v>83</v>
      </c>
      <c r="AY165" s="229" t="s">
        <v>175</v>
      </c>
    </row>
    <row r="166" s="31" customFormat="true" ht="16.5" hidden="false" customHeight="true" outlineLevel="0" collapsed="false">
      <c r="A166" s="24"/>
      <c r="B166" s="25"/>
      <c r="C166" s="198" t="s">
        <v>286</v>
      </c>
      <c r="D166" s="198" t="s">
        <v>177</v>
      </c>
      <c r="E166" s="199" t="s">
        <v>326</v>
      </c>
      <c r="F166" s="200" t="s">
        <v>327</v>
      </c>
      <c r="G166" s="201" t="s">
        <v>138</v>
      </c>
      <c r="H166" s="202" t="n">
        <v>76</v>
      </c>
      <c r="I166" s="203"/>
      <c r="J166" s="204" t="n">
        <f aca="false">ROUND(I166*H166,2)</f>
        <v>0</v>
      </c>
      <c r="K166" s="200" t="s">
        <v>180</v>
      </c>
      <c r="L166" s="30"/>
      <c r="M166" s="205"/>
      <c r="N166" s="206" t="s">
        <v>46</v>
      </c>
      <c r="O166" s="67"/>
      <c r="P166" s="207" t="n">
        <f aca="false">O166*H166</f>
        <v>0</v>
      </c>
      <c r="Q166" s="207" t="n">
        <v>0</v>
      </c>
      <c r="R166" s="207" t="n">
        <f aca="false">Q166*H166</f>
        <v>0</v>
      </c>
      <c r="S166" s="207" t="n">
        <v>0</v>
      </c>
      <c r="T166" s="208" t="n">
        <f aca="false">S166*H166</f>
        <v>0</v>
      </c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R166" s="209" t="s">
        <v>149</v>
      </c>
      <c r="AT166" s="209" t="s">
        <v>177</v>
      </c>
      <c r="AU166" s="209" t="s">
        <v>85</v>
      </c>
      <c r="AY166" s="3" t="s">
        <v>175</v>
      </c>
      <c r="BE166" s="210" t="n">
        <f aca="false">IF(N166="základní",J166,0)</f>
        <v>0</v>
      </c>
      <c r="BF166" s="210" t="n">
        <f aca="false">IF(N166="snížená",J166,0)</f>
        <v>0</v>
      </c>
      <c r="BG166" s="210" t="n">
        <f aca="false">IF(N166="zákl. přenesená",J166,0)</f>
        <v>0</v>
      </c>
      <c r="BH166" s="210" t="n">
        <f aca="false">IF(N166="sníž. přenesená",J166,0)</f>
        <v>0</v>
      </c>
      <c r="BI166" s="210" t="n">
        <f aca="false">IF(N166="nulová",J166,0)</f>
        <v>0</v>
      </c>
      <c r="BJ166" s="3" t="s">
        <v>83</v>
      </c>
      <c r="BK166" s="210" t="n">
        <f aca="false">ROUND(I166*H166,2)</f>
        <v>0</v>
      </c>
      <c r="BL166" s="3" t="s">
        <v>149</v>
      </c>
      <c r="BM166" s="209" t="s">
        <v>763</v>
      </c>
    </row>
    <row r="167" s="31" customFormat="true" ht="16.4" hidden="false" customHeight="false" outlineLevel="0" collapsed="false">
      <c r="A167" s="24"/>
      <c r="B167" s="25"/>
      <c r="C167" s="26"/>
      <c r="D167" s="211" t="s">
        <v>182</v>
      </c>
      <c r="E167" s="26"/>
      <c r="F167" s="212" t="s">
        <v>329</v>
      </c>
      <c r="G167" s="26"/>
      <c r="H167" s="26"/>
      <c r="I167" s="213"/>
      <c r="J167" s="26"/>
      <c r="K167" s="26"/>
      <c r="L167" s="30"/>
      <c r="M167" s="214"/>
      <c r="N167" s="215"/>
      <c r="O167" s="67"/>
      <c r="P167" s="67"/>
      <c r="Q167" s="67"/>
      <c r="R167" s="67"/>
      <c r="S167" s="67"/>
      <c r="T167" s="68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T167" s="3" t="s">
        <v>182</v>
      </c>
      <c r="AU167" s="3" t="s">
        <v>85</v>
      </c>
    </row>
    <row r="168" s="31" customFormat="true" ht="12.8" hidden="false" customHeight="false" outlineLevel="0" collapsed="false">
      <c r="A168" s="24"/>
      <c r="B168" s="25"/>
      <c r="C168" s="26"/>
      <c r="D168" s="216" t="s">
        <v>184</v>
      </c>
      <c r="E168" s="26"/>
      <c r="F168" s="217" t="s">
        <v>330</v>
      </c>
      <c r="G168" s="26"/>
      <c r="H168" s="26"/>
      <c r="I168" s="213"/>
      <c r="J168" s="26"/>
      <c r="K168" s="26"/>
      <c r="L168" s="30"/>
      <c r="M168" s="214"/>
      <c r="N168" s="215"/>
      <c r="O168" s="67"/>
      <c r="P168" s="67"/>
      <c r="Q168" s="67"/>
      <c r="R168" s="67"/>
      <c r="S168" s="67"/>
      <c r="T168" s="68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T168" s="3" t="s">
        <v>184</v>
      </c>
      <c r="AU168" s="3" t="s">
        <v>85</v>
      </c>
    </row>
    <row r="169" s="218" customFormat="true" ht="12.8" hidden="false" customHeight="false" outlineLevel="0" collapsed="false">
      <c r="B169" s="219"/>
      <c r="C169" s="220"/>
      <c r="D169" s="211" t="s">
        <v>186</v>
      </c>
      <c r="E169" s="221"/>
      <c r="F169" s="222" t="s">
        <v>331</v>
      </c>
      <c r="G169" s="220"/>
      <c r="H169" s="223" t="n">
        <v>76</v>
      </c>
      <c r="I169" s="224"/>
      <c r="J169" s="220"/>
      <c r="K169" s="220"/>
      <c r="L169" s="225"/>
      <c r="M169" s="226"/>
      <c r="N169" s="227"/>
      <c r="O169" s="227"/>
      <c r="P169" s="227"/>
      <c r="Q169" s="227"/>
      <c r="R169" s="227"/>
      <c r="S169" s="227"/>
      <c r="T169" s="228"/>
      <c r="AT169" s="229" t="s">
        <v>186</v>
      </c>
      <c r="AU169" s="229" t="s">
        <v>85</v>
      </c>
      <c r="AV169" s="218" t="s">
        <v>85</v>
      </c>
      <c r="AW169" s="218" t="s">
        <v>36</v>
      </c>
      <c r="AX169" s="218" t="s">
        <v>83</v>
      </c>
      <c r="AY169" s="229" t="s">
        <v>175</v>
      </c>
    </row>
    <row r="170" s="31" customFormat="true" ht="21.75" hidden="false" customHeight="true" outlineLevel="0" collapsed="false">
      <c r="A170" s="24"/>
      <c r="B170" s="25"/>
      <c r="C170" s="198" t="s">
        <v>292</v>
      </c>
      <c r="D170" s="198" t="s">
        <v>177</v>
      </c>
      <c r="E170" s="199" t="s">
        <v>341</v>
      </c>
      <c r="F170" s="200" t="s">
        <v>342</v>
      </c>
      <c r="G170" s="201" t="s">
        <v>112</v>
      </c>
      <c r="H170" s="202" t="n">
        <v>41.475</v>
      </c>
      <c r="I170" s="203"/>
      <c r="J170" s="204" t="n">
        <f aca="false">ROUND(I170*H170,2)</f>
        <v>0</v>
      </c>
      <c r="K170" s="200" t="s">
        <v>180</v>
      </c>
      <c r="L170" s="30"/>
      <c r="M170" s="205"/>
      <c r="N170" s="206" t="s">
        <v>46</v>
      </c>
      <c r="O170" s="67"/>
      <c r="P170" s="207" t="n">
        <f aca="false">O170*H170</f>
        <v>0</v>
      </c>
      <c r="Q170" s="207" t="n">
        <v>0</v>
      </c>
      <c r="R170" s="207" t="n">
        <f aca="false">Q170*H170</f>
        <v>0</v>
      </c>
      <c r="S170" s="207" t="n">
        <v>0</v>
      </c>
      <c r="T170" s="208" t="n">
        <f aca="false">S170*H170</f>
        <v>0</v>
      </c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R170" s="209" t="s">
        <v>149</v>
      </c>
      <c r="AT170" s="209" t="s">
        <v>177</v>
      </c>
      <c r="AU170" s="209" t="s">
        <v>85</v>
      </c>
      <c r="AY170" s="3" t="s">
        <v>175</v>
      </c>
      <c r="BE170" s="210" t="n">
        <f aca="false">IF(N170="základní",J170,0)</f>
        <v>0</v>
      </c>
      <c r="BF170" s="210" t="n">
        <f aca="false">IF(N170="snížená",J170,0)</f>
        <v>0</v>
      </c>
      <c r="BG170" s="210" t="n">
        <f aca="false">IF(N170="zákl. přenesená",J170,0)</f>
        <v>0</v>
      </c>
      <c r="BH170" s="210" t="n">
        <f aca="false">IF(N170="sníž. přenesená",J170,0)</f>
        <v>0</v>
      </c>
      <c r="BI170" s="210" t="n">
        <f aca="false">IF(N170="nulová",J170,0)</f>
        <v>0</v>
      </c>
      <c r="BJ170" s="3" t="s">
        <v>83</v>
      </c>
      <c r="BK170" s="210" t="n">
        <f aca="false">ROUND(I170*H170,2)</f>
        <v>0</v>
      </c>
      <c r="BL170" s="3" t="s">
        <v>149</v>
      </c>
      <c r="BM170" s="209" t="s">
        <v>764</v>
      </c>
    </row>
    <row r="171" s="31" customFormat="true" ht="16.4" hidden="false" customHeight="false" outlineLevel="0" collapsed="false">
      <c r="A171" s="24"/>
      <c r="B171" s="25"/>
      <c r="C171" s="26"/>
      <c r="D171" s="211" t="s">
        <v>182</v>
      </c>
      <c r="E171" s="26"/>
      <c r="F171" s="212" t="s">
        <v>344</v>
      </c>
      <c r="G171" s="26"/>
      <c r="H171" s="26"/>
      <c r="I171" s="213"/>
      <c r="J171" s="26"/>
      <c r="K171" s="26"/>
      <c r="L171" s="30"/>
      <c r="M171" s="214"/>
      <c r="N171" s="215"/>
      <c r="O171" s="67"/>
      <c r="P171" s="67"/>
      <c r="Q171" s="67"/>
      <c r="R171" s="67"/>
      <c r="S171" s="67"/>
      <c r="T171" s="68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T171" s="3" t="s">
        <v>182</v>
      </c>
      <c r="AU171" s="3" t="s">
        <v>85</v>
      </c>
    </row>
    <row r="172" s="31" customFormat="true" ht="12.8" hidden="false" customHeight="false" outlineLevel="0" collapsed="false">
      <c r="A172" s="24"/>
      <c r="B172" s="25"/>
      <c r="C172" s="26"/>
      <c r="D172" s="216" t="s">
        <v>184</v>
      </c>
      <c r="E172" s="26"/>
      <c r="F172" s="217" t="s">
        <v>345</v>
      </c>
      <c r="G172" s="26"/>
      <c r="H172" s="26"/>
      <c r="I172" s="213"/>
      <c r="J172" s="26"/>
      <c r="K172" s="26"/>
      <c r="L172" s="30"/>
      <c r="M172" s="214"/>
      <c r="N172" s="215"/>
      <c r="O172" s="67"/>
      <c r="P172" s="67"/>
      <c r="Q172" s="67"/>
      <c r="R172" s="67"/>
      <c r="S172" s="67"/>
      <c r="T172" s="68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T172" s="3" t="s">
        <v>184</v>
      </c>
      <c r="AU172" s="3" t="s">
        <v>85</v>
      </c>
    </row>
    <row r="173" s="218" customFormat="true" ht="12.8" hidden="false" customHeight="false" outlineLevel="0" collapsed="false">
      <c r="B173" s="219"/>
      <c r="C173" s="220"/>
      <c r="D173" s="211" t="s">
        <v>186</v>
      </c>
      <c r="E173" s="221"/>
      <c r="F173" s="222" t="s">
        <v>765</v>
      </c>
      <c r="G173" s="220"/>
      <c r="H173" s="223" t="n">
        <v>41.475</v>
      </c>
      <c r="I173" s="224"/>
      <c r="J173" s="220"/>
      <c r="K173" s="220"/>
      <c r="L173" s="225"/>
      <c r="M173" s="226"/>
      <c r="N173" s="227"/>
      <c r="O173" s="227"/>
      <c r="P173" s="227"/>
      <c r="Q173" s="227"/>
      <c r="R173" s="227"/>
      <c r="S173" s="227"/>
      <c r="T173" s="228"/>
      <c r="AT173" s="229" t="s">
        <v>186</v>
      </c>
      <c r="AU173" s="229" t="s">
        <v>85</v>
      </c>
      <c r="AV173" s="218" t="s">
        <v>85</v>
      </c>
      <c r="AW173" s="218" t="s">
        <v>36</v>
      </c>
      <c r="AX173" s="218" t="s">
        <v>83</v>
      </c>
      <c r="AY173" s="229" t="s">
        <v>175</v>
      </c>
    </row>
    <row r="174" s="31" customFormat="true" ht="21.75" hidden="false" customHeight="true" outlineLevel="0" collapsed="false">
      <c r="A174" s="24"/>
      <c r="B174" s="25"/>
      <c r="C174" s="198" t="s">
        <v>298</v>
      </c>
      <c r="D174" s="198" t="s">
        <v>177</v>
      </c>
      <c r="E174" s="199" t="s">
        <v>333</v>
      </c>
      <c r="F174" s="200" t="s">
        <v>334</v>
      </c>
      <c r="G174" s="201" t="s">
        <v>112</v>
      </c>
      <c r="H174" s="202" t="n">
        <v>403.097</v>
      </c>
      <c r="I174" s="203"/>
      <c r="J174" s="204" t="n">
        <f aca="false">ROUND(I174*H174,2)</f>
        <v>0</v>
      </c>
      <c r="K174" s="200" t="s">
        <v>180</v>
      </c>
      <c r="L174" s="30"/>
      <c r="M174" s="205"/>
      <c r="N174" s="206" t="s">
        <v>46</v>
      </c>
      <c r="O174" s="67"/>
      <c r="P174" s="207" t="n">
        <f aca="false">O174*H174</f>
        <v>0</v>
      </c>
      <c r="Q174" s="207" t="n">
        <v>0</v>
      </c>
      <c r="R174" s="207" t="n">
        <f aca="false">Q174*H174</f>
        <v>0</v>
      </c>
      <c r="S174" s="207" t="n">
        <v>0</v>
      </c>
      <c r="T174" s="208" t="n">
        <f aca="false">S174*H174</f>
        <v>0</v>
      </c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R174" s="209" t="s">
        <v>149</v>
      </c>
      <c r="AT174" s="209" t="s">
        <v>177</v>
      </c>
      <c r="AU174" s="209" t="s">
        <v>85</v>
      </c>
      <c r="AY174" s="3" t="s">
        <v>175</v>
      </c>
      <c r="BE174" s="210" t="n">
        <f aca="false">IF(N174="základní",J174,0)</f>
        <v>0</v>
      </c>
      <c r="BF174" s="210" t="n">
        <f aca="false">IF(N174="snížená",J174,0)</f>
        <v>0</v>
      </c>
      <c r="BG174" s="210" t="n">
        <f aca="false">IF(N174="zákl. přenesená",J174,0)</f>
        <v>0</v>
      </c>
      <c r="BH174" s="210" t="n">
        <f aca="false">IF(N174="sníž. přenesená",J174,0)</f>
        <v>0</v>
      </c>
      <c r="BI174" s="210" t="n">
        <f aca="false">IF(N174="nulová",J174,0)</f>
        <v>0</v>
      </c>
      <c r="BJ174" s="3" t="s">
        <v>83</v>
      </c>
      <c r="BK174" s="210" t="n">
        <f aca="false">ROUND(I174*H174,2)</f>
        <v>0</v>
      </c>
      <c r="BL174" s="3" t="s">
        <v>149</v>
      </c>
      <c r="BM174" s="209" t="s">
        <v>335</v>
      </c>
    </row>
    <row r="175" s="31" customFormat="true" ht="16.4" hidden="false" customHeight="false" outlineLevel="0" collapsed="false">
      <c r="A175" s="24"/>
      <c r="B175" s="25"/>
      <c r="C175" s="26"/>
      <c r="D175" s="211" t="s">
        <v>182</v>
      </c>
      <c r="E175" s="26"/>
      <c r="F175" s="212" t="s">
        <v>336</v>
      </c>
      <c r="G175" s="26"/>
      <c r="H175" s="26"/>
      <c r="I175" s="213"/>
      <c r="J175" s="26"/>
      <c r="K175" s="26"/>
      <c r="L175" s="30"/>
      <c r="M175" s="214"/>
      <c r="N175" s="215"/>
      <c r="O175" s="67"/>
      <c r="P175" s="67"/>
      <c r="Q175" s="67"/>
      <c r="R175" s="67"/>
      <c r="S175" s="67"/>
      <c r="T175" s="68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T175" s="3" t="s">
        <v>182</v>
      </c>
      <c r="AU175" s="3" t="s">
        <v>85</v>
      </c>
    </row>
    <row r="176" s="31" customFormat="true" ht="12.8" hidden="false" customHeight="false" outlineLevel="0" collapsed="false">
      <c r="A176" s="24"/>
      <c r="B176" s="25"/>
      <c r="C176" s="26"/>
      <c r="D176" s="216" t="s">
        <v>184</v>
      </c>
      <c r="E176" s="26"/>
      <c r="F176" s="217" t="s">
        <v>337</v>
      </c>
      <c r="G176" s="26"/>
      <c r="H176" s="26"/>
      <c r="I176" s="213"/>
      <c r="J176" s="26"/>
      <c r="K176" s="26"/>
      <c r="L176" s="30"/>
      <c r="M176" s="214"/>
      <c r="N176" s="215"/>
      <c r="O176" s="67"/>
      <c r="P176" s="67"/>
      <c r="Q176" s="67"/>
      <c r="R176" s="67"/>
      <c r="S176" s="67"/>
      <c r="T176" s="68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T176" s="3" t="s">
        <v>184</v>
      </c>
      <c r="AU176" s="3" t="s">
        <v>85</v>
      </c>
    </row>
    <row r="177" s="218" customFormat="true" ht="12.8" hidden="false" customHeight="false" outlineLevel="0" collapsed="false">
      <c r="B177" s="219"/>
      <c r="C177" s="220"/>
      <c r="D177" s="211" t="s">
        <v>186</v>
      </c>
      <c r="E177" s="221"/>
      <c r="F177" s="222" t="s">
        <v>339</v>
      </c>
      <c r="G177" s="220"/>
      <c r="H177" s="223" t="n">
        <v>385.673</v>
      </c>
      <c r="I177" s="224"/>
      <c r="J177" s="220"/>
      <c r="K177" s="220"/>
      <c r="L177" s="225"/>
      <c r="M177" s="226"/>
      <c r="N177" s="227"/>
      <c r="O177" s="227"/>
      <c r="P177" s="227"/>
      <c r="Q177" s="227"/>
      <c r="R177" s="227"/>
      <c r="S177" s="227"/>
      <c r="T177" s="228"/>
      <c r="AT177" s="229" t="s">
        <v>186</v>
      </c>
      <c r="AU177" s="229" t="s">
        <v>85</v>
      </c>
      <c r="AV177" s="218" t="s">
        <v>85</v>
      </c>
      <c r="AW177" s="218" t="s">
        <v>36</v>
      </c>
      <c r="AX177" s="218" t="s">
        <v>75</v>
      </c>
      <c r="AY177" s="229" t="s">
        <v>175</v>
      </c>
    </row>
    <row r="178" s="218" customFormat="true" ht="12.8" hidden="false" customHeight="false" outlineLevel="0" collapsed="false">
      <c r="B178" s="219"/>
      <c r="C178" s="220"/>
      <c r="D178" s="211" t="s">
        <v>186</v>
      </c>
      <c r="E178" s="221"/>
      <c r="F178" s="222" t="s">
        <v>618</v>
      </c>
      <c r="G178" s="220"/>
      <c r="H178" s="223" t="n">
        <v>17.424</v>
      </c>
      <c r="I178" s="224"/>
      <c r="J178" s="220"/>
      <c r="K178" s="220"/>
      <c r="L178" s="225"/>
      <c r="M178" s="226"/>
      <c r="N178" s="227"/>
      <c r="O178" s="227"/>
      <c r="P178" s="227"/>
      <c r="Q178" s="227"/>
      <c r="R178" s="227"/>
      <c r="S178" s="227"/>
      <c r="T178" s="228"/>
      <c r="AT178" s="229" t="s">
        <v>186</v>
      </c>
      <c r="AU178" s="229" t="s">
        <v>85</v>
      </c>
      <c r="AV178" s="218" t="s">
        <v>85</v>
      </c>
      <c r="AW178" s="218" t="s">
        <v>36</v>
      </c>
      <c r="AX178" s="218" t="s">
        <v>75</v>
      </c>
      <c r="AY178" s="229" t="s">
        <v>175</v>
      </c>
    </row>
    <row r="179" s="230" customFormat="true" ht="12.8" hidden="false" customHeight="false" outlineLevel="0" collapsed="false">
      <c r="B179" s="231"/>
      <c r="C179" s="232"/>
      <c r="D179" s="211" t="s">
        <v>186</v>
      </c>
      <c r="E179" s="233"/>
      <c r="F179" s="234" t="s">
        <v>210</v>
      </c>
      <c r="G179" s="232"/>
      <c r="H179" s="235" t="n">
        <v>403.097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AT179" s="241" t="s">
        <v>186</v>
      </c>
      <c r="AU179" s="241" t="s">
        <v>85</v>
      </c>
      <c r="AV179" s="230" t="s">
        <v>149</v>
      </c>
      <c r="AW179" s="230" t="s">
        <v>36</v>
      </c>
      <c r="AX179" s="230" t="s">
        <v>83</v>
      </c>
      <c r="AY179" s="241" t="s">
        <v>175</v>
      </c>
    </row>
    <row r="180" s="31" customFormat="true" ht="16.5" hidden="false" customHeight="true" outlineLevel="0" collapsed="false">
      <c r="A180" s="24"/>
      <c r="B180" s="25"/>
      <c r="C180" s="198" t="s">
        <v>304</v>
      </c>
      <c r="D180" s="198" t="s">
        <v>177</v>
      </c>
      <c r="E180" s="199" t="s">
        <v>348</v>
      </c>
      <c r="F180" s="200" t="s">
        <v>349</v>
      </c>
      <c r="G180" s="201" t="s">
        <v>112</v>
      </c>
      <c r="H180" s="202" t="n">
        <v>17.424</v>
      </c>
      <c r="I180" s="203"/>
      <c r="J180" s="204" t="n">
        <f aca="false">ROUND(I180*H180,2)</f>
        <v>0</v>
      </c>
      <c r="K180" s="200" t="s">
        <v>180</v>
      </c>
      <c r="L180" s="30"/>
      <c r="M180" s="205"/>
      <c r="N180" s="206" t="s">
        <v>46</v>
      </c>
      <c r="O180" s="67"/>
      <c r="P180" s="207" t="n">
        <f aca="false">O180*H180</f>
        <v>0</v>
      </c>
      <c r="Q180" s="207" t="n">
        <v>0</v>
      </c>
      <c r="R180" s="207" t="n">
        <f aca="false">Q180*H180</f>
        <v>0</v>
      </c>
      <c r="S180" s="207" t="n">
        <v>0</v>
      </c>
      <c r="T180" s="208" t="n">
        <f aca="false">S180*H180</f>
        <v>0</v>
      </c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R180" s="209" t="s">
        <v>149</v>
      </c>
      <c r="AT180" s="209" t="s">
        <v>177</v>
      </c>
      <c r="AU180" s="209" t="s">
        <v>85</v>
      </c>
      <c r="AY180" s="3" t="s">
        <v>175</v>
      </c>
      <c r="BE180" s="210" t="n">
        <f aca="false">IF(N180="základní",J180,0)</f>
        <v>0</v>
      </c>
      <c r="BF180" s="210" t="n">
        <f aca="false">IF(N180="snížená",J180,0)</f>
        <v>0</v>
      </c>
      <c r="BG180" s="210" t="n">
        <f aca="false">IF(N180="zákl. přenesená",J180,0)</f>
        <v>0</v>
      </c>
      <c r="BH180" s="210" t="n">
        <f aca="false">IF(N180="sníž. přenesená",J180,0)</f>
        <v>0</v>
      </c>
      <c r="BI180" s="210" t="n">
        <f aca="false">IF(N180="nulová",J180,0)</f>
        <v>0</v>
      </c>
      <c r="BJ180" s="3" t="s">
        <v>83</v>
      </c>
      <c r="BK180" s="210" t="n">
        <f aca="false">ROUND(I180*H180,2)</f>
        <v>0</v>
      </c>
      <c r="BL180" s="3" t="s">
        <v>149</v>
      </c>
      <c r="BM180" s="209" t="s">
        <v>620</v>
      </c>
    </row>
    <row r="181" s="31" customFormat="true" ht="16.4" hidden="false" customHeight="false" outlineLevel="0" collapsed="false">
      <c r="A181" s="24"/>
      <c r="B181" s="25"/>
      <c r="C181" s="26"/>
      <c r="D181" s="211" t="s">
        <v>182</v>
      </c>
      <c r="E181" s="26"/>
      <c r="F181" s="212" t="s">
        <v>351</v>
      </c>
      <c r="G181" s="26"/>
      <c r="H181" s="26"/>
      <c r="I181" s="213"/>
      <c r="J181" s="26"/>
      <c r="K181" s="26"/>
      <c r="L181" s="30"/>
      <c r="M181" s="214"/>
      <c r="N181" s="215"/>
      <c r="O181" s="67"/>
      <c r="P181" s="67"/>
      <c r="Q181" s="67"/>
      <c r="R181" s="67"/>
      <c r="S181" s="67"/>
      <c r="T181" s="68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T181" s="3" t="s">
        <v>182</v>
      </c>
      <c r="AU181" s="3" t="s">
        <v>85</v>
      </c>
    </row>
    <row r="182" s="31" customFormat="true" ht="12.8" hidden="false" customHeight="false" outlineLevel="0" collapsed="false">
      <c r="A182" s="24"/>
      <c r="B182" s="25"/>
      <c r="C182" s="26"/>
      <c r="D182" s="216" t="s">
        <v>184</v>
      </c>
      <c r="E182" s="26"/>
      <c r="F182" s="217" t="s">
        <v>352</v>
      </c>
      <c r="G182" s="26"/>
      <c r="H182" s="26"/>
      <c r="I182" s="213"/>
      <c r="J182" s="26"/>
      <c r="K182" s="26"/>
      <c r="L182" s="30"/>
      <c r="M182" s="214"/>
      <c r="N182" s="215"/>
      <c r="O182" s="67"/>
      <c r="P182" s="67"/>
      <c r="Q182" s="67"/>
      <c r="R182" s="67"/>
      <c r="S182" s="67"/>
      <c r="T182" s="68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T182" s="3" t="s">
        <v>184</v>
      </c>
      <c r="AU182" s="3" t="s">
        <v>85</v>
      </c>
    </row>
    <row r="183" s="218" customFormat="true" ht="12.8" hidden="false" customHeight="false" outlineLevel="0" collapsed="false">
      <c r="B183" s="219"/>
      <c r="C183" s="220"/>
      <c r="D183" s="211" t="s">
        <v>186</v>
      </c>
      <c r="E183" s="221"/>
      <c r="F183" s="222" t="s">
        <v>124</v>
      </c>
      <c r="G183" s="220"/>
      <c r="H183" s="223" t="n">
        <v>17.424</v>
      </c>
      <c r="I183" s="224"/>
      <c r="J183" s="220"/>
      <c r="K183" s="220"/>
      <c r="L183" s="225"/>
      <c r="M183" s="226"/>
      <c r="N183" s="227"/>
      <c r="O183" s="227"/>
      <c r="P183" s="227"/>
      <c r="Q183" s="227"/>
      <c r="R183" s="227"/>
      <c r="S183" s="227"/>
      <c r="T183" s="228"/>
      <c r="AT183" s="229" t="s">
        <v>186</v>
      </c>
      <c r="AU183" s="229" t="s">
        <v>85</v>
      </c>
      <c r="AV183" s="218" t="s">
        <v>85</v>
      </c>
      <c r="AW183" s="218" t="s">
        <v>36</v>
      </c>
      <c r="AX183" s="218" t="s">
        <v>83</v>
      </c>
      <c r="AY183" s="229" t="s">
        <v>175</v>
      </c>
    </row>
    <row r="184" s="31" customFormat="true" ht="16.5" hidden="false" customHeight="true" outlineLevel="0" collapsed="false">
      <c r="A184" s="24"/>
      <c r="B184" s="25"/>
      <c r="C184" s="198" t="s">
        <v>312</v>
      </c>
      <c r="D184" s="198" t="s">
        <v>177</v>
      </c>
      <c r="E184" s="199" t="s">
        <v>355</v>
      </c>
      <c r="F184" s="200" t="s">
        <v>356</v>
      </c>
      <c r="G184" s="201" t="s">
        <v>112</v>
      </c>
      <c r="H184" s="202" t="n">
        <v>17.424</v>
      </c>
      <c r="I184" s="203"/>
      <c r="J184" s="204" t="n">
        <f aca="false">ROUND(I184*H184,2)</f>
        <v>0</v>
      </c>
      <c r="K184" s="200" t="s">
        <v>180</v>
      </c>
      <c r="L184" s="30"/>
      <c r="M184" s="205"/>
      <c r="N184" s="206" t="s">
        <v>46</v>
      </c>
      <c r="O184" s="67"/>
      <c r="P184" s="207" t="n">
        <f aca="false">O184*H184</f>
        <v>0</v>
      </c>
      <c r="Q184" s="207" t="n">
        <v>0</v>
      </c>
      <c r="R184" s="207" t="n">
        <f aca="false">Q184*H184</f>
        <v>0</v>
      </c>
      <c r="S184" s="207" t="n">
        <v>0</v>
      </c>
      <c r="T184" s="208" t="n">
        <f aca="false">S184*H184</f>
        <v>0</v>
      </c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R184" s="209" t="s">
        <v>149</v>
      </c>
      <c r="AT184" s="209" t="s">
        <v>177</v>
      </c>
      <c r="AU184" s="209" t="s">
        <v>85</v>
      </c>
      <c r="AY184" s="3" t="s">
        <v>175</v>
      </c>
      <c r="BE184" s="210" t="n">
        <f aca="false">IF(N184="základní",J184,0)</f>
        <v>0</v>
      </c>
      <c r="BF184" s="210" t="n">
        <f aca="false">IF(N184="snížená",J184,0)</f>
        <v>0</v>
      </c>
      <c r="BG184" s="210" t="n">
        <f aca="false">IF(N184="zákl. přenesená",J184,0)</f>
        <v>0</v>
      </c>
      <c r="BH184" s="210" t="n">
        <f aca="false">IF(N184="sníž. přenesená",J184,0)</f>
        <v>0</v>
      </c>
      <c r="BI184" s="210" t="n">
        <f aca="false">IF(N184="nulová",J184,0)</f>
        <v>0</v>
      </c>
      <c r="BJ184" s="3" t="s">
        <v>83</v>
      </c>
      <c r="BK184" s="210" t="n">
        <f aca="false">ROUND(I184*H184,2)</f>
        <v>0</v>
      </c>
      <c r="BL184" s="3" t="s">
        <v>149</v>
      </c>
      <c r="BM184" s="209" t="s">
        <v>621</v>
      </c>
    </row>
    <row r="185" s="31" customFormat="true" ht="16.4" hidden="false" customHeight="false" outlineLevel="0" collapsed="false">
      <c r="A185" s="24"/>
      <c r="B185" s="25"/>
      <c r="C185" s="26"/>
      <c r="D185" s="211" t="s">
        <v>182</v>
      </c>
      <c r="E185" s="26"/>
      <c r="F185" s="212" t="s">
        <v>358</v>
      </c>
      <c r="G185" s="26"/>
      <c r="H185" s="26"/>
      <c r="I185" s="213"/>
      <c r="J185" s="26"/>
      <c r="K185" s="26"/>
      <c r="L185" s="30"/>
      <c r="M185" s="214"/>
      <c r="N185" s="215"/>
      <c r="O185" s="67"/>
      <c r="P185" s="67"/>
      <c r="Q185" s="67"/>
      <c r="R185" s="67"/>
      <c r="S185" s="67"/>
      <c r="T185" s="68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T185" s="3" t="s">
        <v>182</v>
      </c>
      <c r="AU185" s="3" t="s">
        <v>85</v>
      </c>
    </row>
    <row r="186" s="31" customFormat="true" ht="12.8" hidden="false" customHeight="false" outlineLevel="0" collapsed="false">
      <c r="A186" s="24"/>
      <c r="B186" s="25"/>
      <c r="C186" s="26"/>
      <c r="D186" s="216" t="s">
        <v>184</v>
      </c>
      <c r="E186" s="26"/>
      <c r="F186" s="217" t="s">
        <v>359</v>
      </c>
      <c r="G186" s="26"/>
      <c r="H186" s="26"/>
      <c r="I186" s="213"/>
      <c r="J186" s="26"/>
      <c r="K186" s="26"/>
      <c r="L186" s="30"/>
      <c r="M186" s="214"/>
      <c r="N186" s="215"/>
      <c r="O186" s="67"/>
      <c r="P186" s="67"/>
      <c r="Q186" s="67"/>
      <c r="R186" s="67"/>
      <c r="S186" s="67"/>
      <c r="T186" s="68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T186" s="3" t="s">
        <v>184</v>
      </c>
      <c r="AU186" s="3" t="s">
        <v>85</v>
      </c>
    </row>
    <row r="187" s="242" customFormat="true" ht="12.8" hidden="false" customHeight="false" outlineLevel="0" collapsed="false">
      <c r="B187" s="243"/>
      <c r="C187" s="244"/>
      <c r="D187" s="211" t="s">
        <v>186</v>
      </c>
      <c r="E187" s="245"/>
      <c r="F187" s="246" t="s">
        <v>708</v>
      </c>
      <c r="G187" s="244"/>
      <c r="H187" s="245"/>
      <c r="I187" s="247"/>
      <c r="J187" s="244"/>
      <c r="K187" s="244"/>
      <c r="L187" s="248"/>
      <c r="M187" s="249"/>
      <c r="N187" s="250"/>
      <c r="O187" s="250"/>
      <c r="P187" s="250"/>
      <c r="Q187" s="250"/>
      <c r="R187" s="250"/>
      <c r="S187" s="250"/>
      <c r="T187" s="251"/>
      <c r="AT187" s="252" t="s">
        <v>186</v>
      </c>
      <c r="AU187" s="252" t="s">
        <v>85</v>
      </c>
      <c r="AV187" s="242" t="s">
        <v>83</v>
      </c>
      <c r="AW187" s="242" t="s">
        <v>36</v>
      </c>
      <c r="AX187" s="242" t="s">
        <v>75</v>
      </c>
      <c r="AY187" s="252" t="s">
        <v>175</v>
      </c>
    </row>
    <row r="188" s="218" customFormat="true" ht="12.8" hidden="false" customHeight="false" outlineLevel="0" collapsed="false">
      <c r="B188" s="219"/>
      <c r="C188" s="220"/>
      <c r="D188" s="211" t="s">
        <v>186</v>
      </c>
      <c r="E188" s="221"/>
      <c r="F188" s="222" t="s">
        <v>766</v>
      </c>
      <c r="G188" s="220"/>
      <c r="H188" s="223" t="n">
        <v>1.792</v>
      </c>
      <c r="I188" s="224"/>
      <c r="J188" s="220"/>
      <c r="K188" s="220"/>
      <c r="L188" s="225"/>
      <c r="M188" s="226"/>
      <c r="N188" s="227"/>
      <c r="O188" s="227"/>
      <c r="P188" s="227"/>
      <c r="Q188" s="227"/>
      <c r="R188" s="227"/>
      <c r="S188" s="227"/>
      <c r="T188" s="228"/>
      <c r="AT188" s="229" t="s">
        <v>186</v>
      </c>
      <c r="AU188" s="229" t="s">
        <v>85</v>
      </c>
      <c r="AV188" s="218" t="s">
        <v>85</v>
      </c>
      <c r="AW188" s="218" t="s">
        <v>36</v>
      </c>
      <c r="AX188" s="218" t="s">
        <v>75</v>
      </c>
      <c r="AY188" s="229" t="s">
        <v>175</v>
      </c>
    </row>
    <row r="189" s="218" customFormat="true" ht="12.8" hidden="false" customHeight="false" outlineLevel="0" collapsed="false">
      <c r="B189" s="219"/>
      <c r="C189" s="220"/>
      <c r="D189" s="211" t="s">
        <v>186</v>
      </c>
      <c r="E189" s="221"/>
      <c r="F189" s="222" t="s">
        <v>767</v>
      </c>
      <c r="G189" s="220"/>
      <c r="H189" s="223" t="n">
        <v>5.895</v>
      </c>
      <c r="I189" s="224"/>
      <c r="J189" s="220"/>
      <c r="K189" s="220"/>
      <c r="L189" s="225"/>
      <c r="M189" s="226"/>
      <c r="N189" s="227"/>
      <c r="O189" s="227"/>
      <c r="P189" s="227"/>
      <c r="Q189" s="227"/>
      <c r="R189" s="227"/>
      <c r="S189" s="227"/>
      <c r="T189" s="228"/>
      <c r="AT189" s="229" t="s">
        <v>186</v>
      </c>
      <c r="AU189" s="229" t="s">
        <v>85</v>
      </c>
      <c r="AV189" s="218" t="s">
        <v>85</v>
      </c>
      <c r="AW189" s="218" t="s">
        <v>36</v>
      </c>
      <c r="AX189" s="218" t="s">
        <v>75</v>
      </c>
      <c r="AY189" s="229" t="s">
        <v>175</v>
      </c>
    </row>
    <row r="190" s="218" customFormat="true" ht="12.8" hidden="false" customHeight="false" outlineLevel="0" collapsed="false">
      <c r="B190" s="219"/>
      <c r="C190" s="220"/>
      <c r="D190" s="211" t="s">
        <v>186</v>
      </c>
      <c r="E190" s="221"/>
      <c r="F190" s="222" t="s">
        <v>768</v>
      </c>
      <c r="G190" s="220"/>
      <c r="H190" s="223" t="n">
        <v>2.925</v>
      </c>
      <c r="I190" s="224"/>
      <c r="J190" s="220"/>
      <c r="K190" s="220"/>
      <c r="L190" s="225"/>
      <c r="M190" s="226"/>
      <c r="N190" s="227"/>
      <c r="O190" s="227"/>
      <c r="P190" s="227"/>
      <c r="Q190" s="227"/>
      <c r="R190" s="227"/>
      <c r="S190" s="227"/>
      <c r="T190" s="228"/>
      <c r="AT190" s="229" t="s">
        <v>186</v>
      </c>
      <c r="AU190" s="229" t="s">
        <v>85</v>
      </c>
      <c r="AV190" s="218" t="s">
        <v>85</v>
      </c>
      <c r="AW190" s="218" t="s">
        <v>36</v>
      </c>
      <c r="AX190" s="218" t="s">
        <v>75</v>
      </c>
      <c r="AY190" s="229" t="s">
        <v>175</v>
      </c>
    </row>
    <row r="191" s="218" customFormat="true" ht="12.8" hidden="false" customHeight="false" outlineLevel="0" collapsed="false">
      <c r="B191" s="219"/>
      <c r="C191" s="220"/>
      <c r="D191" s="211" t="s">
        <v>186</v>
      </c>
      <c r="E191" s="221"/>
      <c r="F191" s="222" t="s">
        <v>769</v>
      </c>
      <c r="G191" s="220"/>
      <c r="H191" s="223" t="n">
        <v>2.925</v>
      </c>
      <c r="I191" s="224"/>
      <c r="J191" s="220"/>
      <c r="K191" s="220"/>
      <c r="L191" s="225"/>
      <c r="M191" s="226"/>
      <c r="N191" s="227"/>
      <c r="O191" s="227"/>
      <c r="P191" s="227"/>
      <c r="Q191" s="227"/>
      <c r="R191" s="227"/>
      <c r="S191" s="227"/>
      <c r="T191" s="228"/>
      <c r="AT191" s="229" t="s">
        <v>186</v>
      </c>
      <c r="AU191" s="229" t="s">
        <v>85</v>
      </c>
      <c r="AV191" s="218" t="s">
        <v>85</v>
      </c>
      <c r="AW191" s="218" t="s">
        <v>36</v>
      </c>
      <c r="AX191" s="218" t="s">
        <v>75</v>
      </c>
      <c r="AY191" s="229" t="s">
        <v>175</v>
      </c>
    </row>
    <row r="192" s="218" customFormat="true" ht="12.8" hidden="false" customHeight="false" outlineLevel="0" collapsed="false">
      <c r="B192" s="219"/>
      <c r="C192" s="220"/>
      <c r="D192" s="211" t="s">
        <v>186</v>
      </c>
      <c r="E192" s="221"/>
      <c r="F192" s="222" t="s">
        <v>770</v>
      </c>
      <c r="G192" s="220"/>
      <c r="H192" s="223" t="n">
        <v>0.975</v>
      </c>
      <c r="I192" s="224"/>
      <c r="J192" s="220"/>
      <c r="K192" s="220"/>
      <c r="L192" s="225"/>
      <c r="M192" s="226"/>
      <c r="N192" s="227"/>
      <c r="O192" s="227"/>
      <c r="P192" s="227"/>
      <c r="Q192" s="227"/>
      <c r="R192" s="227"/>
      <c r="S192" s="227"/>
      <c r="T192" s="228"/>
      <c r="AT192" s="229" t="s">
        <v>186</v>
      </c>
      <c r="AU192" s="229" t="s">
        <v>85</v>
      </c>
      <c r="AV192" s="218" t="s">
        <v>85</v>
      </c>
      <c r="AW192" s="218" t="s">
        <v>36</v>
      </c>
      <c r="AX192" s="218" t="s">
        <v>75</v>
      </c>
      <c r="AY192" s="229" t="s">
        <v>175</v>
      </c>
    </row>
    <row r="193" s="218" customFormat="true" ht="12.8" hidden="false" customHeight="false" outlineLevel="0" collapsed="false">
      <c r="B193" s="219"/>
      <c r="C193" s="220"/>
      <c r="D193" s="211" t="s">
        <v>186</v>
      </c>
      <c r="E193" s="221"/>
      <c r="F193" s="222" t="s">
        <v>771</v>
      </c>
      <c r="G193" s="220"/>
      <c r="H193" s="223" t="n">
        <v>2.912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AT193" s="229" t="s">
        <v>186</v>
      </c>
      <c r="AU193" s="229" t="s">
        <v>85</v>
      </c>
      <c r="AV193" s="218" t="s">
        <v>85</v>
      </c>
      <c r="AW193" s="218" t="s">
        <v>36</v>
      </c>
      <c r="AX193" s="218" t="s">
        <v>75</v>
      </c>
      <c r="AY193" s="229" t="s">
        <v>175</v>
      </c>
    </row>
    <row r="194" s="230" customFormat="true" ht="12.8" hidden="false" customHeight="false" outlineLevel="0" collapsed="false">
      <c r="B194" s="231"/>
      <c r="C194" s="232"/>
      <c r="D194" s="211" t="s">
        <v>186</v>
      </c>
      <c r="E194" s="233" t="s">
        <v>124</v>
      </c>
      <c r="F194" s="234" t="s">
        <v>210</v>
      </c>
      <c r="G194" s="232"/>
      <c r="H194" s="235" t="n">
        <v>17.424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186</v>
      </c>
      <c r="AU194" s="241" t="s">
        <v>85</v>
      </c>
      <c r="AV194" s="230" t="s">
        <v>149</v>
      </c>
      <c r="AW194" s="230" t="s">
        <v>36</v>
      </c>
      <c r="AX194" s="230" t="s">
        <v>83</v>
      </c>
      <c r="AY194" s="241" t="s">
        <v>175</v>
      </c>
    </row>
    <row r="195" s="31" customFormat="true" ht="16.5" hidden="false" customHeight="true" outlineLevel="0" collapsed="false">
      <c r="A195" s="24"/>
      <c r="B195" s="25"/>
      <c r="C195" s="198" t="s">
        <v>7</v>
      </c>
      <c r="D195" s="198" t="s">
        <v>177</v>
      </c>
      <c r="E195" s="199" t="s">
        <v>362</v>
      </c>
      <c r="F195" s="200" t="s">
        <v>363</v>
      </c>
      <c r="G195" s="201" t="s">
        <v>112</v>
      </c>
      <c r="H195" s="202" t="n">
        <v>385.673</v>
      </c>
      <c r="I195" s="203"/>
      <c r="J195" s="204" t="n">
        <f aca="false">ROUND(I195*H195,2)</f>
        <v>0</v>
      </c>
      <c r="K195" s="200" t="s">
        <v>180</v>
      </c>
      <c r="L195" s="30"/>
      <c r="M195" s="205"/>
      <c r="N195" s="206" t="s">
        <v>46</v>
      </c>
      <c r="O195" s="67"/>
      <c r="P195" s="207" t="n">
        <f aca="false">O195*H195</f>
        <v>0</v>
      </c>
      <c r="Q195" s="207" t="n">
        <v>0</v>
      </c>
      <c r="R195" s="207" t="n">
        <f aca="false">Q195*H195</f>
        <v>0</v>
      </c>
      <c r="S195" s="207" t="n">
        <v>0</v>
      </c>
      <c r="T195" s="208" t="n">
        <f aca="false">S195*H195</f>
        <v>0</v>
      </c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R195" s="209" t="s">
        <v>149</v>
      </c>
      <c r="AT195" s="209" t="s">
        <v>177</v>
      </c>
      <c r="AU195" s="209" t="s">
        <v>85</v>
      </c>
      <c r="AY195" s="3" t="s">
        <v>175</v>
      </c>
      <c r="BE195" s="210" t="n">
        <f aca="false">IF(N195="základní",J195,0)</f>
        <v>0</v>
      </c>
      <c r="BF195" s="210" t="n">
        <f aca="false">IF(N195="snížená",J195,0)</f>
        <v>0</v>
      </c>
      <c r="BG195" s="210" t="n">
        <f aca="false">IF(N195="zákl. přenesená",J195,0)</f>
        <v>0</v>
      </c>
      <c r="BH195" s="210" t="n">
        <f aca="false">IF(N195="sníž. přenesená",J195,0)</f>
        <v>0</v>
      </c>
      <c r="BI195" s="210" t="n">
        <f aca="false">IF(N195="nulová",J195,0)</f>
        <v>0</v>
      </c>
      <c r="BJ195" s="3" t="s">
        <v>83</v>
      </c>
      <c r="BK195" s="210" t="n">
        <f aca="false">ROUND(I195*H195,2)</f>
        <v>0</v>
      </c>
      <c r="BL195" s="3" t="s">
        <v>149</v>
      </c>
      <c r="BM195" s="209" t="s">
        <v>364</v>
      </c>
    </row>
    <row r="196" s="31" customFormat="true" ht="12.8" hidden="false" customHeight="false" outlineLevel="0" collapsed="false">
      <c r="A196" s="24"/>
      <c r="B196" s="25"/>
      <c r="C196" s="26"/>
      <c r="D196" s="211" t="s">
        <v>182</v>
      </c>
      <c r="E196" s="26"/>
      <c r="F196" s="212" t="s">
        <v>365</v>
      </c>
      <c r="G196" s="26"/>
      <c r="H196" s="26"/>
      <c r="I196" s="213"/>
      <c r="J196" s="26"/>
      <c r="K196" s="26"/>
      <c r="L196" s="30"/>
      <c r="M196" s="214"/>
      <c r="N196" s="215"/>
      <c r="O196" s="67"/>
      <c r="P196" s="67"/>
      <c r="Q196" s="67"/>
      <c r="R196" s="67"/>
      <c r="S196" s="67"/>
      <c r="T196" s="68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T196" s="3" t="s">
        <v>182</v>
      </c>
      <c r="AU196" s="3" t="s">
        <v>85</v>
      </c>
    </row>
    <row r="197" s="31" customFormat="true" ht="12.8" hidden="false" customHeight="false" outlineLevel="0" collapsed="false">
      <c r="A197" s="24"/>
      <c r="B197" s="25"/>
      <c r="C197" s="26"/>
      <c r="D197" s="216" t="s">
        <v>184</v>
      </c>
      <c r="E197" s="26"/>
      <c r="F197" s="217" t="s">
        <v>366</v>
      </c>
      <c r="G197" s="26"/>
      <c r="H197" s="26"/>
      <c r="I197" s="213"/>
      <c r="J197" s="26"/>
      <c r="K197" s="26"/>
      <c r="L197" s="30"/>
      <c r="M197" s="214"/>
      <c r="N197" s="215"/>
      <c r="O197" s="67"/>
      <c r="P197" s="67"/>
      <c r="Q197" s="67"/>
      <c r="R197" s="67"/>
      <c r="S197" s="67"/>
      <c r="T197" s="68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T197" s="3" t="s">
        <v>184</v>
      </c>
      <c r="AU197" s="3" t="s">
        <v>85</v>
      </c>
    </row>
    <row r="198" s="218" customFormat="true" ht="12.8" hidden="false" customHeight="false" outlineLevel="0" collapsed="false">
      <c r="B198" s="219"/>
      <c r="C198" s="220"/>
      <c r="D198" s="211" t="s">
        <v>186</v>
      </c>
      <c r="E198" s="221"/>
      <c r="F198" s="222" t="s">
        <v>368</v>
      </c>
      <c r="G198" s="220"/>
      <c r="H198" s="223" t="n">
        <v>385.673</v>
      </c>
      <c r="I198" s="224"/>
      <c r="J198" s="220"/>
      <c r="K198" s="220"/>
      <c r="L198" s="225"/>
      <c r="M198" s="226"/>
      <c r="N198" s="227"/>
      <c r="O198" s="227"/>
      <c r="P198" s="227"/>
      <c r="Q198" s="227"/>
      <c r="R198" s="227"/>
      <c r="S198" s="227"/>
      <c r="T198" s="228"/>
      <c r="AT198" s="229" t="s">
        <v>186</v>
      </c>
      <c r="AU198" s="229" t="s">
        <v>85</v>
      </c>
      <c r="AV198" s="218" t="s">
        <v>85</v>
      </c>
      <c r="AW198" s="218" t="s">
        <v>36</v>
      </c>
      <c r="AX198" s="218" t="s">
        <v>83</v>
      </c>
      <c r="AY198" s="229" t="s">
        <v>175</v>
      </c>
    </row>
    <row r="199" s="31" customFormat="true" ht="16.5" hidden="false" customHeight="true" outlineLevel="0" collapsed="false">
      <c r="A199" s="24"/>
      <c r="B199" s="25"/>
      <c r="C199" s="198" t="s">
        <v>325</v>
      </c>
      <c r="D199" s="198" t="s">
        <v>177</v>
      </c>
      <c r="E199" s="199" t="s">
        <v>376</v>
      </c>
      <c r="F199" s="200" t="s">
        <v>377</v>
      </c>
      <c r="G199" s="201" t="s">
        <v>138</v>
      </c>
      <c r="H199" s="202" t="n">
        <v>4</v>
      </c>
      <c r="I199" s="203"/>
      <c r="J199" s="204" t="n">
        <f aca="false">ROUND(I199*H199,2)</f>
        <v>0</v>
      </c>
      <c r="K199" s="200" t="s">
        <v>180</v>
      </c>
      <c r="L199" s="30"/>
      <c r="M199" s="205"/>
      <c r="N199" s="206" t="s">
        <v>46</v>
      </c>
      <c r="O199" s="67"/>
      <c r="P199" s="207" t="n">
        <f aca="false">O199*H199</f>
        <v>0</v>
      </c>
      <c r="Q199" s="207" t="n">
        <v>0</v>
      </c>
      <c r="R199" s="207" t="n">
        <f aca="false">Q199*H199</f>
        <v>0</v>
      </c>
      <c r="S199" s="207" t="n">
        <v>0</v>
      </c>
      <c r="T199" s="208" t="n">
        <f aca="false">S199*H199</f>
        <v>0</v>
      </c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R199" s="209" t="s">
        <v>149</v>
      </c>
      <c r="AT199" s="209" t="s">
        <v>177</v>
      </c>
      <c r="AU199" s="209" t="s">
        <v>85</v>
      </c>
      <c r="AY199" s="3" t="s">
        <v>175</v>
      </c>
      <c r="BE199" s="210" t="n">
        <f aca="false">IF(N199="základní",J199,0)</f>
        <v>0</v>
      </c>
      <c r="BF199" s="210" t="n">
        <f aca="false">IF(N199="snížená",J199,0)</f>
        <v>0</v>
      </c>
      <c r="BG199" s="210" t="n">
        <f aca="false">IF(N199="zákl. přenesená",J199,0)</f>
        <v>0</v>
      </c>
      <c r="BH199" s="210" t="n">
        <f aca="false">IF(N199="sníž. přenesená",J199,0)</f>
        <v>0</v>
      </c>
      <c r="BI199" s="210" t="n">
        <f aca="false">IF(N199="nulová",J199,0)</f>
        <v>0</v>
      </c>
      <c r="BJ199" s="3" t="s">
        <v>83</v>
      </c>
      <c r="BK199" s="210" t="n">
        <f aca="false">ROUND(I199*H199,2)</f>
        <v>0</v>
      </c>
      <c r="BL199" s="3" t="s">
        <v>149</v>
      </c>
      <c r="BM199" s="209" t="s">
        <v>772</v>
      </c>
    </row>
    <row r="200" s="31" customFormat="true" ht="16.4" hidden="false" customHeight="false" outlineLevel="0" collapsed="false">
      <c r="A200" s="24"/>
      <c r="B200" s="25"/>
      <c r="C200" s="26"/>
      <c r="D200" s="211" t="s">
        <v>182</v>
      </c>
      <c r="E200" s="26"/>
      <c r="F200" s="212" t="s">
        <v>379</v>
      </c>
      <c r="G200" s="26"/>
      <c r="H200" s="26"/>
      <c r="I200" s="213"/>
      <c r="J200" s="26"/>
      <c r="K200" s="26"/>
      <c r="L200" s="30"/>
      <c r="M200" s="214"/>
      <c r="N200" s="215"/>
      <c r="O200" s="67"/>
      <c r="P200" s="67"/>
      <c r="Q200" s="67"/>
      <c r="R200" s="67"/>
      <c r="S200" s="67"/>
      <c r="T200" s="68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T200" s="3" t="s">
        <v>182</v>
      </c>
      <c r="AU200" s="3" t="s">
        <v>85</v>
      </c>
    </row>
    <row r="201" s="31" customFormat="true" ht="12.8" hidden="false" customHeight="false" outlineLevel="0" collapsed="false">
      <c r="A201" s="24"/>
      <c r="B201" s="25"/>
      <c r="C201" s="26"/>
      <c r="D201" s="216" t="s">
        <v>184</v>
      </c>
      <c r="E201" s="26"/>
      <c r="F201" s="217" t="s">
        <v>380</v>
      </c>
      <c r="G201" s="26"/>
      <c r="H201" s="26"/>
      <c r="I201" s="213"/>
      <c r="J201" s="26"/>
      <c r="K201" s="26"/>
      <c r="L201" s="30"/>
      <c r="M201" s="214"/>
      <c r="N201" s="215"/>
      <c r="O201" s="67"/>
      <c r="P201" s="67"/>
      <c r="Q201" s="67"/>
      <c r="R201" s="67"/>
      <c r="S201" s="67"/>
      <c r="T201" s="68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T201" s="3" t="s">
        <v>184</v>
      </c>
      <c r="AU201" s="3" t="s">
        <v>85</v>
      </c>
    </row>
    <row r="202" s="218" customFormat="true" ht="12.8" hidden="false" customHeight="false" outlineLevel="0" collapsed="false">
      <c r="B202" s="219"/>
      <c r="C202" s="220"/>
      <c r="D202" s="211" t="s">
        <v>186</v>
      </c>
      <c r="E202" s="221"/>
      <c r="F202" s="222" t="s">
        <v>147</v>
      </c>
      <c r="G202" s="220"/>
      <c r="H202" s="223" t="n">
        <v>4</v>
      </c>
      <c r="I202" s="224"/>
      <c r="J202" s="220"/>
      <c r="K202" s="220"/>
      <c r="L202" s="225"/>
      <c r="M202" s="226"/>
      <c r="N202" s="227"/>
      <c r="O202" s="227"/>
      <c r="P202" s="227"/>
      <c r="Q202" s="227"/>
      <c r="R202" s="227"/>
      <c r="S202" s="227"/>
      <c r="T202" s="228"/>
      <c r="AT202" s="229" t="s">
        <v>186</v>
      </c>
      <c r="AU202" s="229" t="s">
        <v>85</v>
      </c>
      <c r="AV202" s="218" t="s">
        <v>85</v>
      </c>
      <c r="AW202" s="218" t="s">
        <v>36</v>
      </c>
      <c r="AX202" s="218" t="s">
        <v>83</v>
      </c>
      <c r="AY202" s="229" t="s">
        <v>175</v>
      </c>
    </row>
    <row r="203" s="31" customFormat="true" ht="16.5" hidden="false" customHeight="true" outlineLevel="0" collapsed="false">
      <c r="A203" s="24"/>
      <c r="B203" s="25"/>
      <c r="C203" s="198" t="s">
        <v>332</v>
      </c>
      <c r="D203" s="198" t="s">
        <v>177</v>
      </c>
      <c r="E203" s="199" t="s">
        <v>382</v>
      </c>
      <c r="F203" s="200" t="s">
        <v>383</v>
      </c>
      <c r="G203" s="201" t="s">
        <v>384</v>
      </c>
      <c r="H203" s="202" t="n">
        <v>0.95</v>
      </c>
      <c r="I203" s="203"/>
      <c r="J203" s="204" t="n">
        <f aca="false">ROUND(I203*H203,2)</f>
        <v>0</v>
      </c>
      <c r="K203" s="200"/>
      <c r="L203" s="30"/>
      <c r="M203" s="205"/>
      <c r="N203" s="206" t="s">
        <v>46</v>
      </c>
      <c r="O203" s="67"/>
      <c r="P203" s="207" t="n">
        <f aca="false">O203*H203</f>
        <v>0</v>
      </c>
      <c r="Q203" s="207" t="n">
        <v>0</v>
      </c>
      <c r="R203" s="207" t="n">
        <f aca="false">Q203*H203</f>
        <v>0</v>
      </c>
      <c r="S203" s="207" t="n">
        <v>0</v>
      </c>
      <c r="T203" s="208" t="n">
        <f aca="false">S203*H203</f>
        <v>0</v>
      </c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R203" s="209" t="s">
        <v>149</v>
      </c>
      <c r="AT203" s="209" t="s">
        <v>177</v>
      </c>
      <c r="AU203" s="209" t="s">
        <v>85</v>
      </c>
      <c r="AY203" s="3" t="s">
        <v>175</v>
      </c>
      <c r="BE203" s="210" t="n">
        <f aca="false">IF(N203="základní",J203,0)</f>
        <v>0</v>
      </c>
      <c r="BF203" s="210" t="n">
        <f aca="false">IF(N203="snížená",J203,0)</f>
        <v>0</v>
      </c>
      <c r="BG203" s="210" t="n">
        <f aca="false">IF(N203="zákl. přenesená",J203,0)</f>
        <v>0</v>
      </c>
      <c r="BH203" s="210" t="n">
        <f aca="false">IF(N203="sníž. přenesená",J203,0)</f>
        <v>0</v>
      </c>
      <c r="BI203" s="210" t="n">
        <f aca="false">IF(N203="nulová",J203,0)</f>
        <v>0</v>
      </c>
      <c r="BJ203" s="3" t="s">
        <v>83</v>
      </c>
      <c r="BK203" s="210" t="n">
        <f aca="false">ROUND(I203*H203,2)</f>
        <v>0</v>
      </c>
      <c r="BL203" s="3" t="s">
        <v>149</v>
      </c>
      <c r="BM203" s="209" t="s">
        <v>773</v>
      </c>
    </row>
    <row r="204" s="31" customFormat="true" ht="12.8" hidden="false" customHeight="false" outlineLevel="0" collapsed="false">
      <c r="A204" s="24"/>
      <c r="B204" s="25"/>
      <c r="C204" s="26"/>
      <c r="D204" s="211" t="s">
        <v>182</v>
      </c>
      <c r="E204" s="26"/>
      <c r="F204" s="212" t="s">
        <v>383</v>
      </c>
      <c r="G204" s="26"/>
      <c r="H204" s="26"/>
      <c r="I204" s="213"/>
      <c r="J204" s="26"/>
      <c r="K204" s="26"/>
      <c r="L204" s="30"/>
      <c r="M204" s="214"/>
      <c r="N204" s="215"/>
      <c r="O204" s="67"/>
      <c r="P204" s="67"/>
      <c r="Q204" s="67"/>
      <c r="R204" s="67"/>
      <c r="S204" s="67"/>
      <c r="T204" s="68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T204" s="3" t="s">
        <v>182</v>
      </c>
      <c r="AU204" s="3" t="s">
        <v>85</v>
      </c>
    </row>
    <row r="205" s="218" customFormat="true" ht="12.8" hidden="false" customHeight="false" outlineLevel="0" collapsed="false">
      <c r="B205" s="219"/>
      <c r="C205" s="220"/>
      <c r="D205" s="211" t="s">
        <v>186</v>
      </c>
      <c r="E205" s="221"/>
      <c r="F205" s="222" t="s">
        <v>387</v>
      </c>
      <c r="G205" s="220"/>
      <c r="H205" s="223" t="n">
        <v>0.45</v>
      </c>
      <c r="I205" s="224"/>
      <c r="J205" s="220"/>
      <c r="K205" s="220"/>
      <c r="L205" s="225"/>
      <c r="M205" s="226"/>
      <c r="N205" s="227"/>
      <c r="O205" s="227"/>
      <c r="P205" s="227"/>
      <c r="Q205" s="227"/>
      <c r="R205" s="227"/>
      <c r="S205" s="227"/>
      <c r="T205" s="228"/>
      <c r="AT205" s="229" t="s">
        <v>186</v>
      </c>
      <c r="AU205" s="229" t="s">
        <v>85</v>
      </c>
      <c r="AV205" s="218" t="s">
        <v>85</v>
      </c>
      <c r="AW205" s="218" t="s">
        <v>36</v>
      </c>
      <c r="AX205" s="218" t="s">
        <v>75</v>
      </c>
      <c r="AY205" s="229" t="s">
        <v>175</v>
      </c>
    </row>
    <row r="206" s="218" customFormat="true" ht="12.8" hidden="false" customHeight="false" outlineLevel="0" collapsed="false">
      <c r="B206" s="219"/>
      <c r="C206" s="220"/>
      <c r="D206" s="211" t="s">
        <v>186</v>
      </c>
      <c r="E206" s="221"/>
      <c r="F206" s="222" t="s">
        <v>388</v>
      </c>
      <c r="G206" s="220"/>
      <c r="H206" s="223" t="n">
        <v>0.3</v>
      </c>
      <c r="I206" s="224"/>
      <c r="J206" s="220"/>
      <c r="K206" s="220"/>
      <c r="L206" s="225"/>
      <c r="M206" s="226"/>
      <c r="N206" s="227"/>
      <c r="O206" s="227"/>
      <c r="P206" s="227"/>
      <c r="Q206" s="227"/>
      <c r="R206" s="227"/>
      <c r="S206" s="227"/>
      <c r="T206" s="228"/>
      <c r="AT206" s="229" t="s">
        <v>186</v>
      </c>
      <c r="AU206" s="229" t="s">
        <v>85</v>
      </c>
      <c r="AV206" s="218" t="s">
        <v>85</v>
      </c>
      <c r="AW206" s="218" t="s">
        <v>36</v>
      </c>
      <c r="AX206" s="218" t="s">
        <v>75</v>
      </c>
      <c r="AY206" s="229" t="s">
        <v>175</v>
      </c>
    </row>
    <row r="207" s="218" customFormat="true" ht="12.8" hidden="false" customHeight="false" outlineLevel="0" collapsed="false">
      <c r="B207" s="219"/>
      <c r="C207" s="220"/>
      <c r="D207" s="211" t="s">
        <v>186</v>
      </c>
      <c r="E207" s="221"/>
      <c r="F207" s="222" t="s">
        <v>389</v>
      </c>
      <c r="G207" s="220"/>
      <c r="H207" s="223" t="n">
        <v>0.2</v>
      </c>
      <c r="I207" s="224"/>
      <c r="J207" s="220"/>
      <c r="K207" s="220"/>
      <c r="L207" s="225"/>
      <c r="M207" s="226"/>
      <c r="N207" s="227"/>
      <c r="O207" s="227"/>
      <c r="P207" s="227"/>
      <c r="Q207" s="227"/>
      <c r="R207" s="227"/>
      <c r="S207" s="227"/>
      <c r="T207" s="228"/>
      <c r="AT207" s="229" t="s">
        <v>186</v>
      </c>
      <c r="AU207" s="229" t="s">
        <v>85</v>
      </c>
      <c r="AV207" s="218" t="s">
        <v>85</v>
      </c>
      <c r="AW207" s="218" t="s">
        <v>36</v>
      </c>
      <c r="AX207" s="218" t="s">
        <v>75</v>
      </c>
      <c r="AY207" s="229" t="s">
        <v>175</v>
      </c>
    </row>
    <row r="208" s="230" customFormat="true" ht="12.8" hidden="false" customHeight="false" outlineLevel="0" collapsed="false">
      <c r="B208" s="231"/>
      <c r="C208" s="232"/>
      <c r="D208" s="211" t="s">
        <v>186</v>
      </c>
      <c r="E208" s="233"/>
      <c r="F208" s="234" t="s">
        <v>210</v>
      </c>
      <c r="G208" s="232"/>
      <c r="H208" s="235" t="n">
        <v>0.95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186</v>
      </c>
      <c r="AU208" s="241" t="s">
        <v>85</v>
      </c>
      <c r="AV208" s="230" t="s">
        <v>149</v>
      </c>
      <c r="AW208" s="230" t="s">
        <v>36</v>
      </c>
      <c r="AX208" s="230" t="s">
        <v>83</v>
      </c>
      <c r="AY208" s="241" t="s">
        <v>175</v>
      </c>
    </row>
    <row r="209" s="31" customFormat="true" ht="16.5" hidden="false" customHeight="true" outlineLevel="0" collapsed="false">
      <c r="A209" s="24"/>
      <c r="B209" s="25"/>
      <c r="C209" s="198" t="s">
        <v>340</v>
      </c>
      <c r="D209" s="198" t="s">
        <v>177</v>
      </c>
      <c r="E209" s="199" t="s">
        <v>394</v>
      </c>
      <c r="F209" s="200" t="s">
        <v>395</v>
      </c>
      <c r="G209" s="201" t="s">
        <v>138</v>
      </c>
      <c r="H209" s="202" t="n">
        <v>4</v>
      </c>
      <c r="I209" s="203"/>
      <c r="J209" s="204" t="n">
        <f aca="false">ROUND(I209*H209,2)</f>
        <v>0</v>
      </c>
      <c r="K209" s="200"/>
      <c r="L209" s="30"/>
      <c r="M209" s="205"/>
      <c r="N209" s="206" t="s">
        <v>46</v>
      </c>
      <c r="O209" s="67"/>
      <c r="P209" s="207" t="n">
        <f aca="false">O209*H209</f>
        <v>0</v>
      </c>
      <c r="Q209" s="207" t="n">
        <v>0</v>
      </c>
      <c r="R209" s="207" t="n">
        <f aca="false">Q209*H209</f>
        <v>0</v>
      </c>
      <c r="S209" s="207" t="n">
        <v>0</v>
      </c>
      <c r="T209" s="208" t="n">
        <f aca="false">S209*H209</f>
        <v>0</v>
      </c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R209" s="209" t="s">
        <v>149</v>
      </c>
      <c r="AT209" s="209" t="s">
        <v>177</v>
      </c>
      <c r="AU209" s="209" t="s">
        <v>85</v>
      </c>
      <c r="AY209" s="3" t="s">
        <v>175</v>
      </c>
      <c r="BE209" s="210" t="n">
        <f aca="false">IF(N209="základní",J209,0)</f>
        <v>0</v>
      </c>
      <c r="BF209" s="210" t="n">
        <f aca="false">IF(N209="snížená",J209,0)</f>
        <v>0</v>
      </c>
      <c r="BG209" s="210" t="n">
        <f aca="false">IF(N209="zákl. přenesená",J209,0)</f>
        <v>0</v>
      </c>
      <c r="BH209" s="210" t="n">
        <f aca="false">IF(N209="sníž. přenesená",J209,0)</f>
        <v>0</v>
      </c>
      <c r="BI209" s="210" t="n">
        <f aca="false">IF(N209="nulová",J209,0)</f>
        <v>0</v>
      </c>
      <c r="BJ209" s="3" t="s">
        <v>83</v>
      </c>
      <c r="BK209" s="210" t="n">
        <f aca="false">ROUND(I209*H209,2)</f>
        <v>0</v>
      </c>
      <c r="BL209" s="3" t="s">
        <v>149</v>
      </c>
      <c r="BM209" s="209" t="s">
        <v>774</v>
      </c>
    </row>
    <row r="210" s="31" customFormat="true" ht="12.8" hidden="false" customHeight="false" outlineLevel="0" collapsed="false">
      <c r="A210" s="24"/>
      <c r="B210" s="25"/>
      <c r="C210" s="26"/>
      <c r="D210" s="211" t="s">
        <v>182</v>
      </c>
      <c r="E210" s="26"/>
      <c r="F210" s="212" t="s">
        <v>395</v>
      </c>
      <c r="G210" s="26"/>
      <c r="H210" s="26"/>
      <c r="I210" s="213"/>
      <c r="J210" s="26"/>
      <c r="K210" s="26"/>
      <c r="L210" s="30"/>
      <c r="M210" s="214"/>
      <c r="N210" s="215"/>
      <c r="O210" s="67"/>
      <c r="P210" s="67"/>
      <c r="Q210" s="67"/>
      <c r="R210" s="67"/>
      <c r="S210" s="67"/>
      <c r="T210" s="68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T210" s="3" t="s">
        <v>182</v>
      </c>
      <c r="AU210" s="3" t="s">
        <v>85</v>
      </c>
    </row>
    <row r="211" s="218" customFormat="true" ht="12.8" hidden="false" customHeight="false" outlineLevel="0" collapsed="false">
      <c r="B211" s="219"/>
      <c r="C211" s="220"/>
      <c r="D211" s="211" t="s">
        <v>186</v>
      </c>
      <c r="E211" s="221"/>
      <c r="F211" s="222" t="s">
        <v>147</v>
      </c>
      <c r="G211" s="220"/>
      <c r="H211" s="223" t="n">
        <v>4</v>
      </c>
      <c r="I211" s="224"/>
      <c r="J211" s="220"/>
      <c r="K211" s="220"/>
      <c r="L211" s="225"/>
      <c r="M211" s="226"/>
      <c r="N211" s="227"/>
      <c r="O211" s="227"/>
      <c r="P211" s="227"/>
      <c r="Q211" s="227"/>
      <c r="R211" s="227"/>
      <c r="S211" s="227"/>
      <c r="T211" s="228"/>
      <c r="AT211" s="229" t="s">
        <v>186</v>
      </c>
      <c r="AU211" s="229" t="s">
        <v>85</v>
      </c>
      <c r="AV211" s="218" t="s">
        <v>85</v>
      </c>
      <c r="AW211" s="218" t="s">
        <v>36</v>
      </c>
      <c r="AX211" s="218" t="s">
        <v>83</v>
      </c>
      <c r="AY211" s="229" t="s">
        <v>175</v>
      </c>
    </row>
    <row r="212" s="31" customFormat="true" ht="16.5" hidden="false" customHeight="true" outlineLevel="0" collapsed="false">
      <c r="A212" s="24"/>
      <c r="B212" s="25"/>
      <c r="C212" s="198" t="s">
        <v>347</v>
      </c>
      <c r="D212" s="198" t="s">
        <v>177</v>
      </c>
      <c r="E212" s="199" t="s">
        <v>398</v>
      </c>
      <c r="F212" s="200" t="s">
        <v>399</v>
      </c>
      <c r="G212" s="201" t="s">
        <v>129</v>
      </c>
      <c r="H212" s="202" t="n">
        <v>165.617</v>
      </c>
      <c r="I212" s="203"/>
      <c r="J212" s="204" t="n">
        <f aca="false">ROUND(I212*H212,2)</f>
        <v>0</v>
      </c>
      <c r="K212" s="200" t="s">
        <v>180</v>
      </c>
      <c r="L212" s="30"/>
      <c r="M212" s="205"/>
      <c r="N212" s="206" t="s">
        <v>46</v>
      </c>
      <c r="O212" s="67"/>
      <c r="P212" s="207" t="n">
        <f aca="false">O212*H212</f>
        <v>0</v>
      </c>
      <c r="Q212" s="207" t="n">
        <v>0</v>
      </c>
      <c r="R212" s="207" t="n">
        <f aca="false">Q212*H212</f>
        <v>0</v>
      </c>
      <c r="S212" s="207" t="n">
        <v>0</v>
      </c>
      <c r="T212" s="208" t="n">
        <f aca="false">S212*H212</f>
        <v>0</v>
      </c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R212" s="209" t="s">
        <v>149</v>
      </c>
      <c r="AT212" s="209" t="s">
        <v>177</v>
      </c>
      <c r="AU212" s="209" t="s">
        <v>85</v>
      </c>
      <c r="AY212" s="3" t="s">
        <v>175</v>
      </c>
      <c r="BE212" s="210" t="n">
        <f aca="false">IF(N212="základní",J212,0)</f>
        <v>0</v>
      </c>
      <c r="BF212" s="210" t="n">
        <f aca="false">IF(N212="snížená",J212,0)</f>
        <v>0</v>
      </c>
      <c r="BG212" s="210" t="n">
        <f aca="false">IF(N212="zákl. přenesená",J212,0)</f>
        <v>0</v>
      </c>
      <c r="BH212" s="210" t="n">
        <f aca="false">IF(N212="sníž. přenesená",J212,0)</f>
        <v>0</v>
      </c>
      <c r="BI212" s="210" t="n">
        <f aca="false">IF(N212="nulová",J212,0)</f>
        <v>0</v>
      </c>
      <c r="BJ212" s="3" t="s">
        <v>83</v>
      </c>
      <c r="BK212" s="210" t="n">
        <f aca="false">ROUND(I212*H212,2)</f>
        <v>0</v>
      </c>
      <c r="BL212" s="3" t="s">
        <v>149</v>
      </c>
      <c r="BM212" s="209" t="s">
        <v>775</v>
      </c>
    </row>
    <row r="213" s="31" customFormat="true" ht="16.4" hidden="false" customHeight="false" outlineLevel="0" collapsed="false">
      <c r="A213" s="24"/>
      <c r="B213" s="25"/>
      <c r="C213" s="26"/>
      <c r="D213" s="211" t="s">
        <v>182</v>
      </c>
      <c r="E213" s="26"/>
      <c r="F213" s="212" t="s">
        <v>401</v>
      </c>
      <c r="G213" s="26"/>
      <c r="H213" s="26"/>
      <c r="I213" s="213"/>
      <c r="J213" s="26"/>
      <c r="K213" s="26"/>
      <c r="L213" s="30"/>
      <c r="M213" s="214"/>
      <c r="N213" s="215"/>
      <c r="O213" s="67"/>
      <c r="P213" s="67"/>
      <c r="Q213" s="67"/>
      <c r="R213" s="67"/>
      <c r="S213" s="67"/>
      <c r="T213" s="68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T213" s="3" t="s">
        <v>182</v>
      </c>
      <c r="AU213" s="3" t="s">
        <v>85</v>
      </c>
    </row>
    <row r="214" s="31" customFormat="true" ht="12.8" hidden="false" customHeight="false" outlineLevel="0" collapsed="false">
      <c r="A214" s="24"/>
      <c r="B214" s="25"/>
      <c r="C214" s="26"/>
      <c r="D214" s="216" t="s">
        <v>184</v>
      </c>
      <c r="E214" s="26"/>
      <c r="F214" s="217" t="s">
        <v>402</v>
      </c>
      <c r="G214" s="26"/>
      <c r="H214" s="26"/>
      <c r="I214" s="213"/>
      <c r="J214" s="26"/>
      <c r="K214" s="26"/>
      <c r="L214" s="30"/>
      <c r="M214" s="214"/>
      <c r="N214" s="215"/>
      <c r="O214" s="67"/>
      <c r="P214" s="67"/>
      <c r="Q214" s="67"/>
      <c r="R214" s="67"/>
      <c r="S214" s="67"/>
      <c r="T214" s="68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T214" s="3" t="s">
        <v>184</v>
      </c>
      <c r="AU214" s="3" t="s">
        <v>85</v>
      </c>
    </row>
    <row r="215" s="242" customFormat="true" ht="12.8" hidden="false" customHeight="false" outlineLevel="0" collapsed="false">
      <c r="B215" s="243"/>
      <c r="C215" s="244"/>
      <c r="D215" s="211" t="s">
        <v>186</v>
      </c>
      <c r="E215" s="245"/>
      <c r="F215" s="246" t="s">
        <v>708</v>
      </c>
      <c r="G215" s="244"/>
      <c r="H215" s="245"/>
      <c r="I215" s="247"/>
      <c r="J215" s="244"/>
      <c r="K215" s="244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186</v>
      </c>
      <c r="AU215" s="252" t="s">
        <v>85</v>
      </c>
      <c r="AV215" s="242" t="s">
        <v>83</v>
      </c>
      <c r="AW215" s="242" t="s">
        <v>36</v>
      </c>
      <c r="AX215" s="242" t="s">
        <v>75</v>
      </c>
      <c r="AY215" s="252" t="s">
        <v>175</v>
      </c>
    </row>
    <row r="216" s="218" customFormat="true" ht="12.8" hidden="false" customHeight="false" outlineLevel="0" collapsed="false">
      <c r="B216" s="219"/>
      <c r="C216" s="220"/>
      <c r="D216" s="211" t="s">
        <v>186</v>
      </c>
      <c r="E216" s="221"/>
      <c r="F216" s="222" t="s">
        <v>776</v>
      </c>
      <c r="G216" s="220"/>
      <c r="H216" s="223" t="n">
        <v>20.338</v>
      </c>
      <c r="I216" s="224"/>
      <c r="J216" s="220"/>
      <c r="K216" s="220"/>
      <c r="L216" s="225"/>
      <c r="M216" s="226"/>
      <c r="N216" s="227"/>
      <c r="O216" s="227"/>
      <c r="P216" s="227"/>
      <c r="Q216" s="227"/>
      <c r="R216" s="227"/>
      <c r="S216" s="227"/>
      <c r="T216" s="228"/>
      <c r="AT216" s="229" t="s">
        <v>186</v>
      </c>
      <c r="AU216" s="229" t="s">
        <v>85</v>
      </c>
      <c r="AV216" s="218" t="s">
        <v>85</v>
      </c>
      <c r="AW216" s="218" t="s">
        <v>36</v>
      </c>
      <c r="AX216" s="218" t="s">
        <v>75</v>
      </c>
      <c r="AY216" s="229" t="s">
        <v>175</v>
      </c>
    </row>
    <row r="217" s="218" customFormat="true" ht="12.8" hidden="false" customHeight="false" outlineLevel="0" collapsed="false">
      <c r="B217" s="219"/>
      <c r="C217" s="220"/>
      <c r="D217" s="211" t="s">
        <v>186</v>
      </c>
      <c r="E217" s="221"/>
      <c r="F217" s="222" t="s">
        <v>777</v>
      </c>
      <c r="G217" s="220"/>
      <c r="H217" s="223" t="n">
        <v>52.95</v>
      </c>
      <c r="I217" s="224"/>
      <c r="J217" s="220"/>
      <c r="K217" s="220"/>
      <c r="L217" s="225"/>
      <c r="M217" s="226"/>
      <c r="N217" s="227"/>
      <c r="O217" s="227"/>
      <c r="P217" s="227"/>
      <c r="Q217" s="227"/>
      <c r="R217" s="227"/>
      <c r="S217" s="227"/>
      <c r="T217" s="228"/>
      <c r="AT217" s="229" t="s">
        <v>186</v>
      </c>
      <c r="AU217" s="229" t="s">
        <v>85</v>
      </c>
      <c r="AV217" s="218" t="s">
        <v>85</v>
      </c>
      <c r="AW217" s="218" t="s">
        <v>36</v>
      </c>
      <c r="AX217" s="218" t="s">
        <v>75</v>
      </c>
      <c r="AY217" s="229" t="s">
        <v>175</v>
      </c>
    </row>
    <row r="218" s="218" customFormat="true" ht="12.8" hidden="false" customHeight="false" outlineLevel="0" collapsed="false">
      <c r="B218" s="219"/>
      <c r="C218" s="220"/>
      <c r="D218" s="211" t="s">
        <v>186</v>
      </c>
      <c r="E218" s="221"/>
      <c r="F218" s="222" t="s">
        <v>778</v>
      </c>
      <c r="G218" s="220"/>
      <c r="H218" s="223" t="n">
        <v>24.15</v>
      </c>
      <c r="I218" s="224"/>
      <c r="J218" s="220"/>
      <c r="K218" s="220"/>
      <c r="L218" s="225"/>
      <c r="M218" s="226"/>
      <c r="N218" s="227"/>
      <c r="O218" s="227"/>
      <c r="P218" s="227"/>
      <c r="Q218" s="227"/>
      <c r="R218" s="227"/>
      <c r="S218" s="227"/>
      <c r="T218" s="228"/>
      <c r="AT218" s="229" t="s">
        <v>186</v>
      </c>
      <c r="AU218" s="229" t="s">
        <v>85</v>
      </c>
      <c r="AV218" s="218" t="s">
        <v>85</v>
      </c>
      <c r="AW218" s="218" t="s">
        <v>36</v>
      </c>
      <c r="AX218" s="218" t="s">
        <v>75</v>
      </c>
      <c r="AY218" s="229" t="s">
        <v>175</v>
      </c>
    </row>
    <row r="219" s="218" customFormat="true" ht="12.8" hidden="false" customHeight="false" outlineLevel="0" collapsed="false">
      <c r="B219" s="219"/>
      <c r="C219" s="220"/>
      <c r="D219" s="211" t="s">
        <v>186</v>
      </c>
      <c r="E219" s="221"/>
      <c r="F219" s="222" t="s">
        <v>779</v>
      </c>
      <c r="G219" s="220"/>
      <c r="H219" s="223" t="n">
        <v>32.475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AT219" s="229" t="s">
        <v>186</v>
      </c>
      <c r="AU219" s="229" t="s">
        <v>85</v>
      </c>
      <c r="AV219" s="218" t="s">
        <v>85</v>
      </c>
      <c r="AW219" s="218" t="s">
        <v>36</v>
      </c>
      <c r="AX219" s="218" t="s">
        <v>75</v>
      </c>
      <c r="AY219" s="229" t="s">
        <v>175</v>
      </c>
    </row>
    <row r="220" s="218" customFormat="true" ht="12.8" hidden="false" customHeight="false" outlineLevel="0" collapsed="false">
      <c r="B220" s="219"/>
      <c r="C220" s="220"/>
      <c r="D220" s="211" t="s">
        <v>186</v>
      </c>
      <c r="E220" s="221"/>
      <c r="F220" s="222" t="s">
        <v>780</v>
      </c>
      <c r="G220" s="220"/>
      <c r="H220" s="223" t="n">
        <v>12.6</v>
      </c>
      <c r="I220" s="224"/>
      <c r="J220" s="220"/>
      <c r="K220" s="220"/>
      <c r="L220" s="225"/>
      <c r="M220" s="226"/>
      <c r="N220" s="227"/>
      <c r="O220" s="227"/>
      <c r="P220" s="227"/>
      <c r="Q220" s="227"/>
      <c r="R220" s="227"/>
      <c r="S220" s="227"/>
      <c r="T220" s="228"/>
      <c r="AT220" s="229" t="s">
        <v>186</v>
      </c>
      <c r="AU220" s="229" t="s">
        <v>85</v>
      </c>
      <c r="AV220" s="218" t="s">
        <v>85</v>
      </c>
      <c r="AW220" s="218" t="s">
        <v>36</v>
      </c>
      <c r="AX220" s="218" t="s">
        <v>75</v>
      </c>
      <c r="AY220" s="229" t="s">
        <v>175</v>
      </c>
    </row>
    <row r="221" s="218" customFormat="true" ht="12.8" hidden="false" customHeight="false" outlineLevel="0" collapsed="false">
      <c r="B221" s="219"/>
      <c r="C221" s="220"/>
      <c r="D221" s="211" t="s">
        <v>186</v>
      </c>
      <c r="E221" s="221"/>
      <c r="F221" s="222" t="s">
        <v>781</v>
      </c>
      <c r="G221" s="220"/>
      <c r="H221" s="223" t="n">
        <v>23.104</v>
      </c>
      <c r="I221" s="224"/>
      <c r="J221" s="220"/>
      <c r="K221" s="220"/>
      <c r="L221" s="225"/>
      <c r="M221" s="226"/>
      <c r="N221" s="227"/>
      <c r="O221" s="227"/>
      <c r="P221" s="227"/>
      <c r="Q221" s="227"/>
      <c r="R221" s="227"/>
      <c r="S221" s="227"/>
      <c r="T221" s="228"/>
      <c r="AT221" s="229" t="s">
        <v>186</v>
      </c>
      <c r="AU221" s="229" t="s">
        <v>85</v>
      </c>
      <c r="AV221" s="218" t="s">
        <v>85</v>
      </c>
      <c r="AW221" s="218" t="s">
        <v>36</v>
      </c>
      <c r="AX221" s="218" t="s">
        <v>75</v>
      </c>
      <c r="AY221" s="229" t="s">
        <v>175</v>
      </c>
    </row>
    <row r="222" s="230" customFormat="true" ht="12.8" hidden="false" customHeight="false" outlineLevel="0" collapsed="false">
      <c r="B222" s="231"/>
      <c r="C222" s="232"/>
      <c r="D222" s="211" t="s">
        <v>186</v>
      </c>
      <c r="E222" s="233"/>
      <c r="F222" s="234" t="s">
        <v>210</v>
      </c>
      <c r="G222" s="232"/>
      <c r="H222" s="235" t="n">
        <v>165.617</v>
      </c>
      <c r="I222" s="236"/>
      <c r="J222" s="232"/>
      <c r="K222" s="232"/>
      <c r="L222" s="237"/>
      <c r="M222" s="238"/>
      <c r="N222" s="239"/>
      <c r="O222" s="239"/>
      <c r="P222" s="239"/>
      <c r="Q222" s="239"/>
      <c r="R222" s="239"/>
      <c r="S222" s="239"/>
      <c r="T222" s="240"/>
      <c r="AT222" s="241" t="s">
        <v>186</v>
      </c>
      <c r="AU222" s="241" t="s">
        <v>85</v>
      </c>
      <c r="AV222" s="230" t="s">
        <v>149</v>
      </c>
      <c r="AW222" s="230" t="s">
        <v>36</v>
      </c>
      <c r="AX222" s="230" t="s">
        <v>83</v>
      </c>
      <c r="AY222" s="241" t="s">
        <v>175</v>
      </c>
    </row>
    <row r="223" s="181" customFormat="true" ht="22.8" hidden="false" customHeight="true" outlineLevel="0" collapsed="false">
      <c r="B223" s="182"/>
      <c r="C223" s="183"/>
      <c r="D223" s="184" t="s">
        <v>74</v>
      </c>
      <c r="E223" s="196" t="s">
        <v>149</v>
      </c>
      <c r="F223" s="196" t="s">
        <v>404</v>
      </c>
      <c r="G223" s="183"/>
      <c r="H223" s="183"/>
      <c r="I223" s="186"/>
      <c r="J223" s="197" t="n">
        <f aca="false">BK223</f>
        <v>0</v>
      </c>
      <c r="K223" s="183"/>
      <c r="L223" s="188"/>
      <c r="M223" s="189"/>
      <c r="N223" s="190"/>
      <c r="O223" s="190"/>
      <c r="P223" s="191" t="n">
        <f aca="false">SUM(P224:P247)</f>
        <v>0</v>
      </c>
      <c r="Q223" s="190"/>
      <c r="R223" s="191" t="n">
        <f aca="false">SUM(R224:R247)</f>
        <v>891.7617192</v>
      </c>
      <c r="S223" s="190"/>
      <c r="T223" s="192" t="n">
        <f aca="false">SUM(T224:T247)</f>
        <v>0</v>
      </c>
      <c r="AR223" s="193" t="s">
        <v>83</v>
      </c>
      <c r="AT223" s="194" t="s">
        <v>74</v>
      </c>
      <c r="AU223" s="194" t="s">
        <v>83</v>
      </c>
      <c r="AY223" s="193" t="s">
        <v>175</v>
      </c>
      <c r="BK223" s="195" t="n">
        <f aca="false">SUM(BK224:BK247)</f>
        <v>0</v>
      </c>
    </row>
    <row r="224" s="31" customFormat="true" ht="16.5" hidden="false" customHeight="true" outlineLevel="0" collapsed="false">
      <c r="A224" s="24"/>
      <c r="B224" s="25"/>
      <c r="C224" s="198" t="s">
        <v>354</v>
      </c>
      <c r="D224" s="198" t="s">
        <v>177</v>
      </c>
      <c r="E224" s="199" t="s">
        <v>415</v>
      </c>
      <c r="F224" s="200" t="s">
        <v>416</v>
      </c>
      <c r="G224" s="201" t="s">
        <v>112</v>
      </c>
      <c r="H224" s="202" t="n">
        <v>345.627</v>
      </c>
      <c r="I224" s="203"/>
      <c r="J224" s="204" t="n">
        <f aca="false">ROUND(I224*H224,2)</f>
        <v>0</v>
      </c>
      <c r="K224" s="200" t="s">
        <v>180</v>
      </c>
      <c r="L224" s="30"/>
      <c r="M224" s="205"/>
      <c r="N224" s="206" t="s">
        <v>46</v>
      </c>
      <c r="O224" s="67"/>
      <c r="P224" s="207" t="n">
        <f aca="false">O224*H224</f>
        <v>0</v>
      </c>
      <c r="Q224" s="207" t="n">
        <v>2.43408</v>
      </c>
      <c r="R224" s="207" t="n">
        <f aca="false">Q224*H224</f>
        <v>841.28376816</v>
      </c>
      <c r="S224" s="207" t="n">
        <v>0</v>
      </c>
      <c r="T224" s="208" t="n">
        <f aca="false">S224*H224</f>
        <v>0</v>
      </c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R224" s="209" t="s">
        <v>149</v>
      </c>
      <c r="AT224" s="209" t="s">
        <v>177</v>
      </c>
      <c r="AU224" s="209" t="s">
        <v>85</v>
      </c>
      <c r="AY224" s="3" t="s">
        <v>175</v>
      </c>
      <c r="BE224" s="210" t="n">
        <f aca="false">IF(N224="základní",J224,0)</f>
        <v>0</v>
      </c>
      <c r="BF224" s="210" t="n">
        <f aca="false">IF(N224="snížená",J224,0)</f>
        <v>0</v>
      </c>
      <c r="BG224" s="210" t="n">
        <f aca="false">IF(N224="zákl. přenesená",J224,0)</f>
        <v>0</v>
      </c>
      <c r="BH224" s="210" t="n">
        <f aca="false">IF(N224="sníž. přenesená",J224,0)</f>
        <v>0</v>
      </c>
      <c r="BI224" s="210" t="n">
        <f aca="false">IF(N224="nulová",J224,0)</f>
        <v>0</v>
      </c>
      <c r="BJ224" s="3" t="s">
        <v>83</v>
      </c>
      <c r="BK224" s="210" t="n">
        <f aca="false">ROUND(I224*H224,2)</f>
        <v>0</v>
      </c>
      <c r="BL224" s="3" t="s">
        <v>149</v>
      </c>
      <c r="BM224" s="209" t="s">
        <v>417</v>
      </c>
    </row>
    <row r="225" s="31" customFormat="true" ht="12.8" hidden="false" customHeight="false" outlineLevel="0" collapsed="false">
      <c r="A225" s="24"/>
      <c r="B225" s="25"/>
      <c r="C225" s="26"/>
      <c r="D225" s="211" t="s">
        <v>182</v>
      </c>
      <c r="E225" s="26"/>
      <c r="F225" s="212" t="s">
        <v>418</v>
      </c>
      <c r="G225" s="26"/>
      <c r="H225" s="26"/>
      <c r="I225" s="213"/>
      <c r="J225" s="26"/>
      <c r="K225" s="26"/>
      <c r="L225" s="30"/>
      <c r="M225" s="214"/>
      <c r="N225" s="215"/>
      <c r="O225" s="67"/>
      <c r="P225" s="67"/>
      <c r="Q225" s="67"/>
      <c r="R225" s="67"/>
      <c r="S225" s="67"/>
      <c r="T225" s="68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T225" s="3" t="s">
        <v>182</v>
      </c>
      <c r="AU225" s="3" t="s">
        <v>85</v>
      </c>
    </row>
    <row r="226" s="31" customFormat="true" ht="12.8" hidden="false" customHeight="false" outlineLevel="0" collapsed="false">
      <c r="A226" s="24"/>
      <c r="B226" s="25"/>
      <c r="C226" s="26"/>
      <c r="D226" s="216" t="s">
        <v>184</v>
      </c>
      <c r="E226" s="26"/>
      <c r="F226" s="217" t="s">
        <v>419</v>
      </c>
      <c r="G226" s="26"/>
      <c r="H226" s="26"/>
      <c r="I226" s="213"/>
      <c r="J226" s="26"/>
      <c r="K226" s="26"/>
      <c r="L226" s="30"/>
      <c r="M226" s="214"/>
      <c r="N226" s="215"/>
      <c r="O226" s="67"/>
      <c r="P226" s="67"/>
      <c r="Q226" s="67"/>
      <c r="R226" s="67"/>
      <c r="S226" s="67"/>
      <c r="T226" s="68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T226" s="3" t="s">
        <v>184</v>
      </c>
      <c r="AU226" s="3" t="s">
        <v>85</v>
      </c>
    </row>
    <row r="227" s="31" customFormat="true" ht="31.3" hidden="false" customHeight="false" outlineLevel="0" collapsed="false">
      <c r="A227" s="24"/>
      <c r="B227" s="25"/>
      <c r="C227" s="26"/>
      <c r="D227" s="211" t="s">
        <v>411</v>
      </c>
      <c r="E227" s="26"/>
      <c r="F227" s="253" t="s">
        <v>420</v>
      </c>
      <c r="G227" s="26"/>
      <c r="H227" s="26"/>
      <c r="I227" s="213"/>
      <c r="J227" s="26"/>
      <c r="K227" s="26"/>
      <c r="L227" s="30"/>
      <c r="M227" s="214"/>
      <c r="N227" s="215"/>
      <c r="O227" s="67"/>
      <c r="P227" s="67"/>
      <c r="Q227" s="67"/>
      <c r="R227" s="67"/>
      <c r="S227" s="67"/>
      <c r="T227" s="68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T227" s="3" t="s">
        <v>411</v>
      </c>
      <c r="AU227" s="3" t="s">
        <v>85</v>
      </c>
    </row>
    <row r="228" s="242" customFormat="true" ht="12.8" hidden="false" customHeight="false" outlineLevel="0" collapsed="false">
      <c r="B228" s="243"/>
      <c r="C228" s="244"/>
      <c r="D228" s="211" t="s">
        <v>186</v>
      </c>
      <c r="E228" s="245"/>
      <c r="F228" s="246" t="s">
        <v>708</v>
      </c>
      <c r="G228" s="244"/>
      <c r="H228" s="245"/>
      <c r="I228" s="247"/>
      <c r="J228" s="244"/>
      <c r="K228" s="244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186</v>
      </c>
      <c r="AU228" s="252" t="s">
        <v>85</v>
      </c>
      <c r="AV228" s="242" t="s">
        <v>83</v>
      </c>
      <c r="AW228" s="242" t="s">
        <v>36</v>
      </c>
      <c r="AX228" s="242" t="s">
        <v>75</v>
      </c>
      <c r="AY228" s="252" t="s">
        <v>175</v>
      </c>
    </row>
    <row r="229" s="218" customFormat="true" ht="12.8" hidden="false" customHeight="false" outlineLevel="0" collapsed="false">
      <c r="B229" s="219"/>
      <c r="C229" s="220"/>
      <c r="D229" s="211" t="s">
        <v>186</v>
      </c>
      <c r="E229" s="221"/>
      <c r="F229" s="222" t="s">
        <v>782</v>
      </c>
      <c r="G229" s="220"/>
      <c r="H229" s="223" t="n">
        <v>38.669</v>
      </c>
      <c r="I229" s="224"/>
      <c r="J229" s="220"/>
      <c r="K229" s="220"/>
      <c r="L229" s="225"/>
      <c r="M229" s="226"/>
      <c r="N229" s="227"/>
      <c r="O229" s="227"/>
      <c r="P229" s="227"/>
      <c r="Q229" s="227"/>
      <c r="R229" s="227"/>
      <c r="S229" s="227"/>
      <c r="T229" s="228"/>
      <c r="AT229" s="229" t="s">
        <v>186</v>
      </c>
      <c r="AU229" s="229" t="s">
        <v>85</v>
      </c>
      <c r="AV229" s="218" t="s">
        <v>85</v>
      </c>
      <c r="AW229" s="218" t="s">
        <v>36</v>
      </c>
      <c r="AX229" s="218" t="s">
        <v>75</v>
      </c>
      <c r="AY229" s="229" t="s">
        <v>175</v>
      </c>
    </row>
    <row r="230" s="218" customFormat="true" ht="12.8" hidden="false" customHeight="false" outlineLevel="0" collapsed="false">
      <c r="B230" s="219"/>
      <c r="C230" s="220"/>
      <c r="D230" s="211" t="s">
        <v>186</v>
      </c>
      <c r="E230" s="221"/>
      <c r="F230" s="222" t="s">
        <v>783</v>
      </c>
      <c r="G230" s="220"/>
      <c r="H230" s="223" t="n">
        <v>127.2</v>
      </c>
      <c r="I230" s="224"/>
      <c r="J230" s="220"/>
      <c r="K230" s="220"/>
      <c r="L230" s="225"/>
      <c r="M230" s="226"/>
      <c r="N230" s="227"/>
      <c r="O230" s="227"/>
      <c r="P230" s="227"/>
      <c r="Q230" s="227"/>
      <c r="R230" s="227"/>
      <c r="S230" s="227"/>
      <c r="T230" s="228"/>
      <c r="AT230" s="229" t="s">
        <v>186</v>
      </c>
      <c r="AU230" s="229" t="s">
        <v>85</v>
      </c>
      <c r="AV230" s="218" t="s">
        <v>85</v>
      </c>
      <c r="AW230" s="218" t="s">
        <v>36</v>
      </c>
      <c r="AX230" s="218" t="s">
        <v>75</v>
      </c>
      <c r="AY230" s="229" t="s">
        <v>175</v>
      </c>
    </row>
    <row r="231" s="218" customFormat="true" ht="12.8" hidden="false" customHeight="false" outlineLevel="0" collapsed="false">
      <c r="B231" s="219"/>
      <c r="C231" s="220"/>
      <c r="D231" s="211" t="s">
        <v>186</v>
      </c>
      <c r="E231" s="221"/>
      <c r="F231" s="222" t="s">
        <v>784</v>
      </c>
      <c r="G231" s="220"/>
      <c r="H231" s="223" t="n">
        <v>63.6</v>
      </c>
      <c r="I231" s="224"/>
      <c r="J231" s="220"/>
      <c r="K231" s="220"/>
      <c r="L231" s="225"/>
      <c r="M231" s="226"/>
      <c r="N231" s="227"/>
      <c r="O231" s="227"/>
      <c r="P231" s="227"/>
      <c r="Q231" s="227"/>
      <c r="R231" s="227"/>
      <c r="S231" s="227"/>
      <c r="T231" s="228"/>
      <c r="AT231" s="229" t="s">
        <v>186</v>
      </c>
      <c r="AU231" s="229" t="s">
        <v>85</v>
      </c>
      <c r="AV231" s="218" t="s">
        <v>85</v>
      </c>
      <c r="AW231" s="218" t="s">
        <v>36</v>
      </c>
      <c r="AX231" s="218" t="s">
        <v>75</v>
      </c>
      <c r="AY231" s="229" t="s">
        <v>175</v>
      </c>
    </row>
    <row r="232" s="218" customFormat="true" ht="12.8" hidden="false" customHeight="false" outlineLevel="0" collapsed="false">
      <c r="B232" s="219"/>
      <c r="C232" s="220"/>
      <c r="D232" s="211" t="s">
        <v>186</v>
      </c>
      <c r="E232" s="221"/>
      <c r="F232" s="222" t="s">
        <v>785</v>
      </c>
      <c r="G232" s="220"/>
      <c r="H232" s="223" t="n">
        <v>63.6</v>
      </c>
      <c r="I232" s="224"/>
      <c r="J232" s="220"/>
      <c r="K232" s="220"/>
      <c r="L232" s="225"/>
      <c r="M232" s="226"/>
      <c r="N232" s="227"/>
      <c r="O232" s="227"/>
      <c r="P232" s="227"/>
      <c r="Q232" s="227"/>
      <c r="R232" s="227"/>
      <c r="S232" s="227"/>
      <c r="T232" s="228"/>
      <c r="AT232" s="229" t="s">
        <v>186</v>
      </c>
      <c r="AU232" s="229" t="s">
        <v>85</v>
      </c>
      <c r="AV232" s="218" t="s">
        <v>85</v>
      </c>
      <c r="AW232" s="218" t="s">
        <v>36</v>
      </c>
      <c r="AX232" s="218" t="s">
        <v>75</v>
      </c>
      <c r="AY232" s="229" t="s">
        <v>175</v>
      </c>
    </row>
    <row r="233" s="218" customFormat="true" ht="12.8" hidden="false" customHeight="false" outlineLevel="0" collapsed="false">
      <c r="B233" s="219"/>
      <c r="C233" s="220"/>
      <c r="D233" s="211" t="s">
        <v>186</v>
      </c>
      <c r="E233" s="221"/>
      <c r="F233" s="222" t="s">
        <v>786</v>
      </c>
      <c r="G233" s="220"/>
      <c r="H233" s="223" t="n">
        <v>21.2</v>
      </c>
      <c r="I233" s="224"/>
      <c r="J233" s="220"/>
      <c r="K233" s="220"/>
      <c r="L233" s="225"/>
      <c r="M233" s="226"/>
      <c r="N233" s="227"/>
      <c r="O233" s="227"/>
      <c r="P233" s="227"/>
      <c r="Q233" s="227"/>
      <c r="R233" s="227"/>
      <c r="S233" s="227"/>
      <c r="T233" s="228"/>
      <c r="AT233" s="229" t="s">
        <v>186</v>
      </c>
      <c r="AU233" s="229" t="s">
        <v>85</v>
      </c>
      <c r="AV233" s="218" t="s">
        <v>85</v>
      </c>
      <c r="AW233" s="218" t="s">
        <v>36</v>
      </c>
      <c r="AX233" s="218" t="s">
        <v>75</v>
      </c>
      <c r="AY233" s="229" t="s">
        <v>175</v>
      </c>
    </row>
    <row r="234" s="218" customFormat="true" ht="12.8" hidden="false" customHeight="false" outlineLevel="0" collapsed="false">
      <c r="B234" s="219"/>
      <c r="C234" s="220"/>
      <c r="D234" s="211" t="s">
        <v>186</v>
      </c>
      <c r="E234" s="221"/>
      <c r="F234" s="222" t="s">
        <v>787</v>
      </c>
      <c r="G234" s="220"/>
      <c r="H234" s="223" t="n">
        <v>52.096</v>
      </c>
      <c r="I234" s="224"/>
      <c r="J234" s="220"/>
      <c r="K234" s="220"/>
      <c r="L234" s="225"/>
      <c r="M234" s="226"/>
      <c r="N234" s="227"/>
      <c r="O234" s="227"/>
      <c r="P234" s="227"/>
      <c r="Q234" s="227"/>
      <c r="R234" s="227"/>
      <c r="S234" s="227"/>
      <c r="T234" s="228"/>
      <c r="AT234" s="229" t="s">
        <v>186</v>
      </c>
      <c r="AU234" s="229" t="s">
        <v>85</v>
      </c>
      <c r="AV234" s="218" t="s">
        <v>85</v>
      </c>
      <c r="AW234" s="218" t="s">
        <v>36</v>
      </c>
      <c r="AX234" s="218" t="s">
        <v>75</v>
      </c>
      <c r="AY234" s="229" t="s">
        <v>175</v>
      </c>
    </row>
    <row r="235" s="254" customFormat="true" ht="12.8" hidden="false" customHeight="false" outlineLevel="0" collapsed="false">
      <c r="B235" s="255"/>
      <c r="C235" s="256"/>
      <c r="D235" s="211" t="s">
        <v>186</v>
      </c>
      <c r="E235" s="257"/>
      <c r="F235" s="258" t="s">
        <v>428</v>
      </c>
      <c r="G235" s="256"/>
      <c r="H235" s="259" t="n">
        <v>366.365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AT235" s="265" t="s">
        <v>186</v>
      </c>
      <c r="AU235" s="265" t="s">
        <v>85</v>
      </c>
      <c r="AV235" s="254" t="s">
        <v>194</v>
      </c>
      <c r="AW235" s="254" t="s">
        <v>36</v>
      </c>
      <c r="AX235" s="254" t="s">
        <v>75</v>
      </c>
      <c r="AY235" s="265" t="s">
        <v>175</v>
      </c>
    </row>
    <row r="236" s="218" customFormat="true" ht="12.8" hidden="false" customHeight="false" outlineLevel="0" collapsed="false">
      <c r="B236" s="219"/>
      <c r="C236" s="220"/>
      <c r="D236" s="211" t="s">
        <v>186</v>
      </c>
      <c r="E236" s="221"/>
      <c r="F236" s="222" t="s">
        <v>431</v>
      </c>
      <c r="G236" s="220"/>
      <c r="H236" s="223" t="n">
        <v>-20.738</v>
      </c>
      <c r="I236" s="224"/>
      <c r="J236" s="220"/>
      <c r="K236" s="220"/>
      <c r="L236" s="225"/>
      <c r="M236" s="226"/>
      <c r="N236" s="227"/>
      <c r="O236" s="227"/>
      <c r="P236" s="227"/>
      <c r="Q236" s="227"/>
      <c r="R236" s="227"/>
      <c r="S236" s="227"/>
      <c r="T236" s="228"/>
      <c r="AT236" s="229" t="s">
        <v>186</v>
      </c>
      <c r="AU236" s="229" t="s">
        <v>85</v>
      </c>
      <c r="AV236" s="218" t="s">
        <v>85</v>
      </c>
      <c r="AW236" s="218" t="s">
        <v>36</v>
      </c>
      <c r="AX236" s="218" t="s">
        <v>75</v>
      </c>
      <c r="AY236" s="229" t="s">
        <v>175</v>
      </c>
    </row>
    <row r="237" s="230" customFormat="true" ht="12.8" hidden="false" customHeight="false" outlineLevel="0" collapsed="false">
      <c r="B237" s="231"/>
      <c r="C237" s="232"/>
      <c r="D237" s="211" t="s">
        <v>186</v>
      </c>
      <c r="E237" s="233"/>
      <c r="F237" s="234" t="s">
        <v>210</v>
      </c>
      <c r="G237" s="232"/>
      <c r="H237" s="235" t="n">
        <v>345.627</v>
      </c>
      <c r="I237" s="236"/>
      <c r="J237" s="232"/>
      <c r="K237" s="232"/>
      <c r="L237" s="237"/>
      <c r="M237" s="238"/>
      <c r="N237" s="239"/>
      <c r="O237" s="239"/>
      <c r="P237" s="239"/>
      <c r="Q237" s="239"/>
      <c r="R237" s="239"/>
      <c r="S237" s="239"/>
      <c r="T237" s="240"/>
      <c r="AT237" s="241" t="s">
        <v>186</v>
      </c>
      <c r="AU237" s="241" t="s">
        <v>85</v>
      </c>
      <c r="AV237" s="230" t="s">
        <v>149</v>
      </c>
      <c r="AW237" s="230" t="s">
        <v>36</v>
      </c>
      <c r="AX237" s="230" t="s">
        <v>83</v>
      </c>
      <c r="AY237" s="241" t="s">
        <v>175</v>
      </c>
    </row>
    <row r="238" s="31" customFormat="true" ht="16.5" hidden="false" customHeight="true" outlineLevel="0" collapsed="false">
      <c r="A238" s="24"/>
      <c r="B238" s="25"/>
      <c r="C238" s="198" t="s">
        <v>361</v>
      </c>
      <c r="D238" s="198" t="s">
        <v>177</v>
      </c>
      <c r="E238" s="199" t="s">
        <v>433</v>
      </c>
      <c r="F238" s="200" t="s">
        <v>434</v>
      </c>
      <c r="G238" s="201" t="s">
        <v>112</v>
      </c>
      <c r="H238" s="202" t="n">
        <v>20.738</v>
      </c>
      <c r="I238" s="203"/>
      <c r="J238" s="204" t="n">
        <f aca="false">ROUND(I238*H238,2)</f>
        <v>0</v>
      </c>
      <c r="K238" s="200"/>
      <c r="L238" s="30"/>
      <c r="M238" s="205"/>
      <c r="N238" s="206" t="s">
        <v>46</v>
      </c>
      <c r="O238" s="67"/>
      <c r="P238" s="207" t="n">
        <f aca="false">O238*H238</f>
        <v>0</v>
      </c>
      <c r="Q238" s="207" t="n">
        <v>2.43408</v>
      </c>
      <c r="R238" s="207" t="n">
        <f aca="false">Q238*H238</f>
        <v>50.47795104</v>
      </c>
      <c r="S238" s="207" t="n">
        <v>0</v>
      </c>
      <c r="T238" s="208" t="n">
        <f aca="false">S238*H238</f>
        <v>0</v>
      </c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R238" s="209" t="s">
        <v>149</v>
      </c>
      <c r="AT238" s="209" t="s">
        <v>177</v>
      </c>
      <c r="AU238" s="209" t="s">
        <v>85</v>
      </c>
      <c r="AY238" s="3" t="s">
        <v>175</v>
      </c>
      <c r="BE238" s="210" t="n">
        <f aca="false">IF(N238="základní",J238,0)</f>
        <v>0</v>
      </c>
      <c r="BF238" s="210" t="n">
        <f aca="false">IF(N238="snížená",J238,0)</f>
        <v>0</v>
      </c>
      <c r="BG238" s="210" t="n">
        <f aca="false">IF(N238="zákl. přenesená",J238,0)</f>
        <v>0</v>
      </c>
      <c r="BH238" s="210" t="n">
        <f aca="false">IF(N238="sníž. přenesená",J238,0)</f>
        <v>0</v>
      </c>
      <c r="BI238" s="210" t="n">
        <f aca="false">IF(N238="nulová",J238,0)</f>
        <v>0</v>
      </c>
      <c r="BJ238" s="3" t="s">
        <v>83</v>
      </c>
      <c r="BK238" s="210" t="n">
        <f aca="false">ROUND(I238*H238,2)</f>
        <v>0</v>
      </c>
      <c r="BL238" s="3" t="s">
        <v>149</v>
      </c>
      <c r="BM238" s="209" t="s">
        <v>435</v>
      </c>
    </row>
    <row r="239" s="31" customFormat="true" ht="12.8" hidden="false" customHeight="false" outlineLevel="0" collapsed="false">
      <c r="A239" s="24"/>
      <c r="B239" s="25"/>
      <c r="C239" s="26"/>
      <c r="D239" s="211" t="s">
        <v>182</v>
      </c>
      <c r="E239" s="26"/>
      <c r="F239" s="212" t="s">
        <v>436</v>
      </c>
      <c r="G239" s="26"/>
      <c r="H239" s="26"/>
      <c r="I239" s="213"/>
      <c r="J239" s="26"/>
      <c r="K239" s="26"/>
      <c r="L239" s="30"/>
      <c r="M239" s="214"/>
      <c r="N239" s="215"/>
      <c r="O239" s="67"/>
      <c r="P239" s="67"/>
      <c r="Q239" s="67"/>
      <c r="R239" s="67"/>
      <c r="S239" s="67"/>
      <c r="T239" s="68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T239" s="3" t="s">
        <v>182</v>
      </c>
      <c r="AU239" s="3" t="s">
        <v>85</v>
      </c>
    </row>
    <row r="240" s="31" customFormat="true" ht="31.3" hidden="false" customHeight="false" outlineLevel="0" collapsed="false">
      <c r="A240" s="24"/>
      <c r="B240" s="25"/>
      <c r="C240" s="26"/>
      <c r="D240" s="211" t="s">
        <v>411</v>
      </c>
      <c r="E240" s="26"/>
      <c r="F240" s="253" t="s">
        <v>437</v>
      </c>
      <c r="G240" s="26"/>
      <c r="H240" s="26"/>
      <c r="I240" s="213"/>
      <c r="J240" s="26"/>
      <c r="K240" s="26"/>
      <c r="L240" s="30"/>
      <c r="M240" s="214"/>
      <c r="N240" s="215"/>
      <c r="O240" s="67"/>
      <c r="P240" s="67"/>
      <c r="Q240" s="67"/>
      <c r="R240" s="67"/>
      <c r="S240" s="67"/>
      <c r="T240" s="68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T240" s="3" t="s">
        <v>411</v>
      </c>
      <c r="AU240" s="3" t="s">
        <v>85</v>
      </c>
    </row>
    <row r="241" s="218" customFormat="true" ht="12.8" hidden="false" customHeight="false" outlineLevel="0" collapsed="false">
      <c r="B241" s="219"/>
      <c r="C241" s="220"/>
      <c r="D241" s="211" t="s">
        <v>186</v>
      </c>
      <c r="E241" s="221"/>
      <c r="F241" s="222" t="s">
        <v>438</v>
      </c>
      <c r="G241" s="220"/>
      <c r="H241" s="223" t="n">
        <v>20.738</v>
      </c>
      <c r="I241" s="224"/>
      <c r="J241" s="220"/>
      <c r="K241" s="220"/>
      <c r="L241" s="225"/>
      <c r="M241" s="226"/>
      <c r="N241" s="227"/>
      <c r="O241" s="227"/>
      <c r="P241" s="227"/>
      <c r="Q241" s="227"/>
      <c r="R241" s="227"/>
      <c r="S241" s="227"/>
      <c r="T241" s="228"/>
      <c r="AT241" s="229" t="s">
        <v>186</v>
      </c>
      <c r="AU241" s="229" t="s">
        <v>85</v>
      </c>
      <c r="AV241" s="218" t="s">
        <v>85</v>
      </c>
      <c r="AW241" s="218" t="s">
        <v>36</v>
      </c>
      <c r="AX241" s="218" t="s">
        <v>75</v>
      </c>
      <c r="AY241" s="229" t="s">
        <v>175</v>
      </c>
    </row>
    <row r="242" s="230" customFormat="true" ht="12.8" hidden="false" customHeight="false" outlineLevel="0" collapsed="false">
      <c r="B242" s="231"/>
      <c r="C242" s="232"/>
      <c r="D242" s="211" t="s">
        <v>186</v>
      </c>
      <c r="E242" s="233" t="s">
        <v>114</v>
      </c>
      <c r="F242" s="234" t="s">
        <v>210</v>
      </c>
      <c r="G242" s="232"/>
      <c r="H242" s="235" t="n">
        <v>20.738</v>
      </c>
      <c r="I242" s="236"/>
      <c r="J242" s="232"/>
      <c r="K242" s="232"/>
      <c r="L242" s="237"/>
      <c r="M242" s="238"/>
      <c r="N242" s="239"/>
      <c r="O242" s="239"/>
      <c r="P242" s="239"/>
      <c r="Q242" s="239"/>
      <c r="R242" s="239"/>
      <c r="S242" s="239"/>
      <c r="T242" s="240"/>
      <c r="AT242" s="241" t="s">
        <v>186</v>
      </c>
      <c r="AU242" s="241" t="s">
        <v>85</v>
      </c>
      <c r="AV242" s="230" t="s">
        <v>149</v>
      </c>
      <c r="AW242" s="230" t="s">
        <v>36</v>
      </c>
      <c r="AX242" s="230" t="s">
        <v>83</v>
      </c>
      <c r="AY242" s="241" t="s">
        <v>175</v>
      </c>
    </row>
    <row r="243" s="31" customFormat="true" ht="16.5" hidden="false" customHeight="true" outlineLevel="0" collapsed="false">
      <c r="A243" s="24"/>
      <c r="B243" s="25"/>
      <c r="C243" s="198" t="s">
        <v>369</v>
      </c>
      <c r="D243" s="198" t="s">
        <v>177</v>
      </c>
      <c r="E243" s="199" t="s">
        <v>447</v>
      </c>
      <c r="F243" s="200" t="s">
        <v>448</v>
      </c>
      <c r="G243" s="201" t="s">
        <v>129</v>
      </c>
      <c r="H243" s="202" t="n">
        <v>372</v>
      </c>
      <c r="I243" s="203"/>
      <c r="J243" s="204" t="n">
        <f aca="false">ROUND(I243*H243,2)</f>
        <v>0</v>
      </c>
      <c r="K243" s="200" t="s">
        <v>180</v>
      </c>
      <c r="L243" s="30"/>
      <c r="M243" s="205"/>
      <c r="N243" s="206" t="s">
        <v>46</v>
      </c>
      <c r="O243" s="67"/>
      <c r="P243" s="207" t="n">
        <f aca="false">O243*H243</f>
        <v>0</v>
      </c>
      <c r="Q243" s="207" t="n">
        <v>0</v>
      </c>
      <c r="R243" s="207" t="n">
        <f aca="false">Q243*H243</f>
        <v>0</v>
      </c>
      <c r="S243" s="207" t="n">
        <v>0</v>
      </c>
      <c r="T243" s="208" t="n">
        <f aca="false">S243*H243</f>
        <v>0</v>
      </c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R243" s="209" t="s">
        <v>149</v>
      </c>
      <c r="AT243" s="209" t="s">
        <v>177</v>
      </c>
      <c r="AU243" s="209" t="s">
        <v>85</v>
      </c>
      <c r="AY243" s="3" t="s">
        <v>175</v>
      </c>
      <c r="BE243" s="210" t="n">
        <f aca="false">IF(N243="základní",J243,0)</f>
        <v>0</v>
      </c>
      <c r="BF243" s="210" t="n">
        <f aca="false">IF(N243="snížená",J243,0)</f>
        <v>0</v>
      </c>
      <c r="BG243" s="210" t="n">
        <f aca="false">IF(N243="zákl. přenesená",J243,0)</f>
        <v>0</v>
      </c>
      <c r="BH243" s="210" t="n">
        <f aca="false">IF(N243="sníž. přenesená",J243,0)</f>
        <v>0</v>
      </c>
      <c r="BI243" s="210" t="n">
        <f aca="false">IF(N243="nulová",J243,0)</f>
        <v>0</v>
      </c>
      <c r="BJ243" s="3" t="s">
        <v>83</v>
      </c>
      <c r="BK243" s="210" t="n">
        <f aca="false">ROUND(I243*H243,2)</f>
        <v>0</v>
      </c>
      <c r="BL243" s="3" t="s">
        <v>149</v>
      </c>
      <c r="BM243" s="209" t="s">
        <v>691</v>
      </c>
    </row>
    <row r="244" s="31" customFormat="true" ht="16.4" hidden="false" customHeight="false" outlineLevel="0" collapsed="false">
      <c r="A244" s="24"/>
      <c r="B244" s="25"/>
      <c r="C244" s="26"/>
      <c r="D244" s="211" t="s">
        <v>182</v>
      </c>
      <c r="E244" s="26"/>
      <c r="F244" s="212" t="s">
        <v>450</v>
      </c>
      <c r="G244" s="26"/>
      <c r="H244" s="26"/>
      <c r="I244" s="213"/>
      <c r="J244" s="26"/>
      <c r="K244" s="26"/>
      <c r="L244" s="30"/>
      <c r="M244" s="214"/>
      <c r="N244" s="215"/>
      <c r="O244" s="67"/>
      <c r="P244" s="67"/>
      <c r="Q244" s="67"/>
      <c r="R244" s="67"/>
      <c r="S244" s="67"/>
      <c r="T244" s="68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T244" s="3" t="s">
        <v>182</v>
      </c>
      <c r="AU244" s="3" t="s">
        <v>85</v>
      </c>
    </row>
    <row r="245" s="31" customFormat="true" ht="12.8" hidden="false" customHeight="false" outlineLevel="0" collapsed="false">
      <c r="A245" s="24"/>
      <c r="B245" s="25"/>
      <c r="C245" s="26"/>
      <c r="D245" s="216" t="s">
        <v>184</v>
      </c>
      <c r="E245" s="26"/>
      <c r="F245" s="217" t="s">
        <v>451</v>
      </c>
      <c r="G245" s="26"/>
      <c r="H245" s="26"/>
      <c r="I245" s="213"/>
      <c r="J245" s="26"/>
      <c r="K245" s="26"/>
      <c r="L245" s="30"/>
      <c r="M245" s="214"/>
      <c r="N245" s="215"/>
      <c r="O245" s="67"/>
      <c r="P245" s="67"/>
      <c r="Q245" s="67"/>
      <c r="R245" s="67"/>
      <c r="S245" s="67"/>
      <c r="T245" s="68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T245" s="3" t="s">
        <v>184</v>
      </c>
      <c r="AU245" s="3" t="s">
        <v>85</v>
      </c>
    </row>
    <row r="246" s="242" customFormat="true" ht="12.8" hidden="false" customHeight="false" outlineLevel="0" collapsed="false">
      <c r="B246" s="243"/>
      <c r="C246" s="244"/>
      <c r="D246" s="211" t="s">
        <v>186</v>
      </c>
      <c r="E246" s="245"/>
      <c r="F246" s="246" t="s">
        <v>708</v>
      </c>
      <c r="G246" s="244"/>
      <c r="H246" s="245"/>
      <c r="I246" s="247"/>
      <c r="J246" s="244"/>
      <c r="K246" s="244"/>
      <c r="L246" s="248"/>
      <c r="M246" s="249"/>
      <c r="N246" s="250"/>
      <c r="O246" s="250"/>
      <c r="P246" s="250"/>
      <c r="Q246" s="250"/>
      <c r="R246" s="250"/>
      <c r="S246" s="250"/>
      <c r="T246" s="251"/>
      <c r="AT246" s="252" t="s">
        <v>186</v>
      </c>
      <c r="AU246" s="252" t="s">
        <v>85</v>
      </c>
      <c r="AV246" s="242" t="s">
        <v>83</v>
      </c>
      <c r="AW246" s="242" t="s">
        <v>36</v>
      </c>
      <c r="AX246" s="242" t="s">
        <v>75</v>
      </c>
      <c r="AY246" s="252" t="s">
        <v>175</v>
      </c>
    </row>
    <row r="247" s="218" customFormat="true" ht="12.8" hidden="false" customHeight="false" outlineLevel="0" collapsed="false">
      <c r="B247" s="219"/>
      <c r="C247" s="220"/>
      <c r="D247" s="211" t="s">
        <v>186</v>
      </c>
      <c r="E247" s="221"/>
      <c r="F247" s="222" t="s">
        <v>788</v>
      </c>
      <c r="G247" s="220"/>
      <c r="H247" s="223" t="n">
        <v>372</v>
      </c>
      <c r="I247" s="224"/>
      <c r="J247" s="220"/>
      <c r="K247" s="220"/>
      <c r="L247" s="225"/>
      <c r="M247" s="226"/>
      <c r="N247" s="227"/>
      <c r="O247" s="227"/>
      <c r="P247" s="227"/>
      <c r="Q247" s="227"/>
      <c r="R247" s="227"/>
      <c r="S247" s="227"/>
      <c r="T247" s="228"/>
      <c r="AT247" s="229" t="s">
        <v>186</v>
      </c>
      <c r="AU247" s="229" t="s">
        <v>85</v>
      </c>
      <c r="AV247" s="218" t="s">
        <v>85</v>
      </c>
      <c r="AW247" s="218" t="s">
        <v>36</v>
      </c>
      <c r="AX247" s="218" t="s">
        <v>83</v>
      </c>
      <c r="AY247" s="229" t="s">
        <v>175</v>
      </c>
    </row>
    <row r="248" s="181" customFormat="true" ht="22.8" hidden="false" customHeight="true" outlineLevel="0" collapsed="false">
      <c r="B248" s="182"/>
      <c r="C248" s="183"/>
      <c r="D248" s="184" t="s">
        <v>74</v>
      </c>
      <c r="E248" s="196" t="s">
        <v>139</v>
      </c>
      <c r="F248" s="196" t="s">
        <v>454</v>
      </c>
      <c r="G248" s="183"/>
      <c r="H248" s="183"/>
      <c r="I248" s="186"/>
      <c r="J248" s="197" t="n">
        <f aca="false">BK248</f>
        <v>0</v>
      </c>
      <c r="K248" s="183"/>
      <c r="L248" s="188"/>
      <c r="M248" s="189"/>
      <c r="N248" s="190"/>
      <c r="O248" s="190"/>
      <c r="P248" s="191" t="n">
        <f aca="false">SUM(P249:P251)</f>
        <v>0</v>
      </c>
      <c r="Q248" s="190"/>
      <c r="R248" s="191" t="n">
        <f aca="false">SUM(R249:R251)</f>
        <v>0</v>
      </c>
      <c r="S248" s="190"/>
      <c r="T248" s="192" t="n">
        <f aca="false">SUM(T249:T251)</f>
        <v>0.825</v>
      </c>
      <c r="AR248" s="193" t="s">
        <v>83</v>
      </c>
      <c r="AT248" s="194" t="s">
        <v>74</v>
      </c>
      <c r="AU248" s="194" t="s">
        <v>83</v>
      </c>
      <c r="AY248" s="193" t="s">
        <v>175</v>
      </c>
      <c r="BK248" s="195" t="n">
        <f aca="false">SUM(BK249:BK251)</f>
        <v>0</v>
      </c>
    </row>
    <row r="249" s="31" customFormat="true" ht="16.5" hidden="false" customHeight="true" outlineLevel="0" collapsed="false">
      <c r="A249" s="24"/>
      <c r="B249" s="25"/>
      <c r="C249" s="198" t="s">
        <v>375</v>
      </c>
      <c r="D249" s="198" t="s">
        <v>177</v>
      </c>
      <c r="E249" s="199" t="s">
        <v>456</v>
      </c>
      <c r="F249" s="200" t="s">
        <v>457</v>
      </c>
      <c r="G249" s="201" t="s">
        <v>112</v>
      </c>
      <c r="H249" s="202" t="n">
        <v>1.5</v>
      </c>
      <c r="I249" s="203"/>
      <c r="J249" s="204" t="n">
        <f aca="false">ROUND(I249*H249,2)</f>
        <v>0</v>
      </c>
      <c r="K249" s="200"/>
      <c r="L249" s="30"/>
      <c r="M249" s="205"/>
      <c r="N249" s="206" t="s">
        <v>46</v>
      </c>
      <c r="O249" s="67"/>
      <c r="P249" s="207" t="n">
        <f aca="false">O249*H249</f>
        <v>0</v>
      </c>
      <c r="Q249" s="207" t="n">
        <v>0</v>
      </c>
      <c r="R249" s="207" t="n">
        <f aca="false">Q249*H249</f>
        <v>0</v>
      </c>
      <c r="S249" s="207" t="n">
        <v>0.55</v>
      </c>
      <c r="T249" s="208" t="n">
        <f aca="false">S249*H249</f>
        <v>0.825</v>
      </c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R249" s="209" t="s">
        <v>149</v>
      </c>
      <c r="AT249" s="209" t="s">
        <v>177</v>
      </c>
      <c r="AU249" s="209" t="s">
        <v>85</v>
      </c>
      <c r="AY249" s="3" t="s">
        <v>175</v>
      </c>
      <c r="BE249" s="210" t="n">
        <f aca="false">IF(N249="základní",J249,0)</f>
        <v>0</v>
      </c>
      <c r="BF249" s="210" t="n">
        <f aca="false">IF(N249="snížená",J249,0)</f>
        <v>0</v>
      </c>
      <c r="BG249" s="210" t="n">
        <f aca="false">IF(N249="zákl. přenesená",J249,0)</f>
        <v>0</v>
      </c>
      <c r="BH249" s="210" t="n">
        <f aca="false">IF(N249="sníž. přenesená",J249,0)</f>
        <v>0</v>
      </c>
      <c r="BI249" s="210" t="n">
        <f aca="false">IF(N249="nulová",J249,0)</f>
        <v>0</v>
      </c>
      <c r="BJ249" s="3" t="s">
        <v>83</v>
      </c>
      <c r="BK249" s="210" t="n">
        <f aca="false">ROUND(I249*H249,2)</f>
        <v>0</v>
      </c>
      <c r="BL249" s="3" t="s">
        <v>149</v>
      </c>
      <c r="BM249" s="209" t="s">
        <v>789</v>
      </c>
    </row>
    <row r="250" s="31" customFormat="true" ht="12.8" hidden="false" customHeight="false" outlineLevel="0" collapsed="false">
      <c r="A250" s="24"/>
      <c r="B250" s="25"/>
      <c r="C250" s="26"/>
      <c r="D250" s="211" t="s">
        <v>182</v>
      </c>
      <c r="E250" s="26"/>
      <c r="F250" s="212" t="s">
        <v>457</v>
      </c>
      <c r="G250" s="26"/>
      <c r="H250" s="26"/>
      <c r="I250" s="213"/>
      <c r="J250" s="26"/>
      <c r="K250" s="26"/>
      <c r="L250" s="30"/>
      <c r="M250" s="214"/>
      <c r="N250" s="215"/>
      <c r="O250" s="67"/>
      <c r="P250" s="67"/>
      <c r="Q250" s="67"/>
      <c r="R250" s="67"/>
      <c r="S250" s="67"/>
      <c r="T250" s="68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T250" s="3" t="s">
        <v>182</v>
      </c>
      <c r="AU250" s="3" t="s">
        <v>85</v>
      </c>
    </row>
    <row r="251" s="218" customFormat="true" ht="12.8" hidden="false" customHeight="false" outlineLevel="0" collapsed="false">
      <c r="B251" s="219"/>
      <c r="C251" s="220"/>
      <c r="D251" s="211" t="s">
        <v>186</v>
      </c>
      <c r="E251" s="221" t="s">
        <v>121</v>
      </c>
      <c r="F251" s="222" t="s">
        <v>459</v>
      </c>
      <c r="G251" s="220"/>
      <c r="H251" s="223" t="n">
        <v>1.5</v>
      </c>
      <c r="I251" s="224"/>
      <c r="J251" s="220"/>
      <c r="K251" s="220"/>
      <c r="L251" s="225"/>
      <c r="M251" s="226"/>
      <c r="N251" s="227"/>
      <c r="O251" s="227"/>
      <c r="P251" s="227"/>
      <c r="Q251" s="227"/>
      <c r="R251" s="227"/>
      <c r="S251" s="227"/>
      <c r="T251" s="228"/>
      <c r="AT251" s="229" t="s">
        <v>186</v>
      </c>
      <c r="AU251" s="229" t="s">
        <v>85</v>
      </c>
      <c r="AV251" s="218" t="s">
        <v>85</v>
      </c>
      <c r="AW251" s="218" t="s">
        <v>36</v>
      </c>
      <c r="AX251" s="218" t="s">
        <v>83</v>
      </c>
      <c r="AY251" s="229" t="s">
        <v>175</v>
      </c>
    </row>
    <row r="252" s="181" customFormat="true" ht="22.8" hidden="false" customHeight="true" outlineLevel="0" collapsed="false">
      <c r="B252" s="182"/>
      <c r="C252" s="183"/>
      <c r="D252" s="184" t="s">
        <v>74</v>
      </c>
      <c r="E252" s="196" t="s">
        <v>460</v>
      </c>
      <c r="F252" s="196" t="s">
        <v>461</v>
      </c>
      <c r="G252" s="183"/>
      <c r="H252" s="183"/>
      <c r="I252" s="186"/>
      <c r="J252" s="197" t="n">
        <f aca="false">BK252</f>
        <v>0</v>
      </c>
      <c r="K252" s="183"/>
      <c r="L252" s="188"/>
      <c r="M252" s="189"/>
      <c r="N252" s="190"/>
      <c r="O252" s="190"/>
      <c r="P252" s="191" t="n">
        <f aca="false">SUM(P253:P268)</f>
        <v>0</v>
      </c>
      <c r="Q252" s="190"/>
      <c r="R252" s="191" t="n">
        <f aca="false">SUM(R253:R268)</f>
        <v>0</v>
      </c>
      <c r="S252" s="190"/>
      <c r="T252" s="192" t="n">
        <f aca="false">SUM(T253:T268)</f>
        <v>0</v>
      </c>
      <c r="AR252" s="193" t="s">
        <v>83</v>
      </c>
      <c r="AT252" s="194" t="s">
        <v>74</v>
      </c>
      <c r="AU252" s="194" t="s">
        <v>83</v>
      </c>
      <c r="AY252" s="193" t="s">
        <v>175</v>
      </c>
      <c r="BK252" s="195" t="n">
        <f aca="false">SUM(BK253:BK268)</f>
        <v>0</v>
      </c>
    </row>
    <row r="253" s="31" customFormat="true" ht="21.75" hidden="false" customHeight="true" outlineLevel="0" collapsed="false">
      <c r="A253" s="24"/>
      <c r="B253" s="25"/>
      <c r="C253" s="198" t="s">
        <v>381</v>
      </c>
      <c r="D253" s="198" t="s">
        <v>177</v>
      </c>
      <c r="E253" s="199" t="s">
        <v>463</v>
      </c>
      <c r="F253" s="200" t="s">
        <v>464</v>
      </c>
      <c r="G253" s="201" t="s">
        <v>384</v>
      </c>
      <c r="H253" s="202" t="n">
        <v>0.975</v>
      </c>
      <c r="I253" s="203"/>
      <c r="J253" s="204" t="n">
        <f aca="false">ROUND(I253*H253,2)</f>
        <v>0</v>
      </c>
      <c r="K253" s="200" t="s">
        <v>180</v>
      </c>
      <c r="L253" s="30"/>
      <c r="M253" s="205"/>
      <c r="N253" s="206" t="s">
        <v>46</v>
      </c>
      <c r="O253" s="67"/>
      <c r="P253" s="207" t="n">
        <f aca="false">O253*H253</f>
        <v>0</v>
      </c>
      <c r="Q253" s="207" t="n">
        <v>0</v>
      </c>
      <c r="R253" s="207" t="n">
        <f aca="false">Q253*H253</f>
        <v>0</v>
      </c>
      <c r="S253" s="207" t="n">
        <v>0</v>
      </c>
      <c r="T253" s="208" t="n">
        <f aca="false">S253*H253</f>
        <v>0</v>
      </c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R253" s="209" t="s">
        <v>149</v>
      </c>
      <c r="AT253" s="209" t="s">
        <v>177</v>
      </c>
      <c r="AU253" s="209" t="s">
        <v>85</v>
      </c>
      <c r="AY253" s="3" t="s">
        <v>175</v>
      </c>
      <c r="BE253" s="210" t="n">
        <f aca="false">IF(N253="základní",J253,0)</f>
        <v>0</v>
      </c>
      <c r="BF253" s="210" t="n">
        <f aca="false">IF(N253="snížená",J253,0)</f>
        <v>0</v>
      </c>
      <c r="BG253" s="210" t="n">
        <f aca="false">IF(N253="zákl. přenesená",J253,0)</f>
        <v>0</v>
      </c>
      <c r="BH253" s="210" t="n">
        <f aca="false">IF(N253="sníž. přenesená",J253,0)</f>
        <v>0</v>
      </c>
      <c r="BI253" s="210" t="n">
        <f aca="false">IF(N253="nulová",J253,0)</f>
        <v>0</v>
      </c>
      <c r="BJ253" s="3" t="s">
        <v>83</v>
      </c>
      <c r="BK253" s="210" t="n">
        <f aca="false">ROUND(I253*H253,2)</f>
        <v>0</v>
      </c>
      <c r="BL253" s="3" t="s">
        <v>149</v>
      </c>
      <c r="BM253" s="209" t="s">
        <v>790</v>
      </c>
    </row>
    <row r="254" s="31" customFormat="true" ht="12.8" hidden="false" customHeight="false" outlineLevel="0" collapsed="false">
      <c r="A254" s="24"/>
      <c r="B254" s="25"/>
      <c r="C254" s="26"/>
      <c r="D254" s="211" t="s">
        <v>182</v>
      </c>
      <c r="E254" s="26"/>
      <c r="F254" s="212" t="s">
        <v>466</v>
      </c>
      <c r="G254" s="26"/>
      <c r="H254" s="26"/>
      <c r="I254" s="213"/>
      <c r="J254" s="26"/>
      <c r="K254" s="26"/>
      <c r="L254" s="30"/>
      <c r="M254" s="214"/>
      <c r="N254" s="215"/>
      <c r="O254" s="67"/>
      <c r="P254" s="67"/>
      <c r="Q254" s="67"/>
      <c r="R254" s="67"/>
      <c r="S254" s="67"/>
      <c r="T254" s="68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T254" s="3" t="s">
        <v>182</v>
      </c>
      <c r="AU254" s="3" t="s">
        <v>85</v>
      </c>
    </row>
    <row r="255" s="31" customFormat="true" ht="12.8" hidden="false" customHeight="false" outlineLevel="0" collapsed="false">
      <c r="A255" s="24"/>
      <c r="B255" s="25"/>
      <c r="C255" s="26"/>
      <c r="D255" s="216" t="s">
        <v>184</v>
      </c>
      <c r="E255" s="26"/>
      <c r="F255" s="217" t="s">
        <v>467</v>
      </c>
      <c r="G255" s="26"/>
      <c r="H255" s="26"/>
      <c r="I255" s="213"/>
      <c r="J255" s="26"/>
      <c r="K255" s="26"/>
      <c r="L255" s="30"/>
      <c r="M255" s="214"/>
      <c r="N255" s="215"/>
      <c r="O255" s="67"/>
      <c r="P255" s="67"/>
      <c r="Q255" s="67"/>
      <c r="R255" s="67"/>
      <c r="S255" s="67"/>
      <c r="T255" s="68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T255" s="3" t="s">
        <v>184</v>
      </c>
      <c r="AU255" s="3" t="s">
        <v>85</v>
      </c>
    </row>
    <row r="256" s="218" customFormat="true" ht="12.8" hidden="false" customHeight="false" outlineLevel="0" collapsed="false">
      <c r="B256" s="219"/>
      <c r="C256" s="220"/>
      <c r="D256" s="211" t="s">
        <v>186</v>
      </c>
      <c r="E256" s="221"/>
      <c r="F256" s="222" t="s">
        <v>468</v>
      </c>
      <c r="G256" s="220"/>
      <c r="H256" s="223" t="n">
        <v>0.975</v>
      </c>
      <c r="I256" s="224"/>
      <c r="J256" s="220"/>
      <c r="K256" s="220"/>
      <c r="L256" s="225"/>
      <c r="M256" s="226"/>
      <c r="N256" s="227"/>
      <c r="O256" s="227"/>
      <c r="P256" s="227"/>
      <c r="Q256" s="227"/>
      <c r="R256" s="227"/>
      <c r="S256" s="227"/>
      <c r="T256" s="228"/>
      <c r="AT256" s="229" t="s">
        <v>186</v>
      </c>
      <c r="AU256" s="229" t="s">
        <v>85</v>
      </c>
      <c r="AV256" s="218" t="s">
        <v>85</v>
      </c>
      <c r="AW256" s="218" t="s">
        <v>36</v>
      </c>
      <c r="AX256" s="218" t="s">
        <v>83</v>
      </c>
      <c r="AY256" s="229" t="s">
        <v>175</v>
      </c>
    </row>
    <row r="257" s="31" customFormat="true" ht="16.5" hidden="false" customHeight="true" outlineLevel="0" collapsed="false">
      <c r="A257" s="24"/>
      <c r="B257" s="25"/>
      <c r="C257" s="198" t="s">
        <v>390</v>
      </c>
      <c r="D257" s="198" t="s">
        <v>177</v>
      </c>
      <c r="E257" s="199" t="s">
        <v>470</v>
      </c>
      <c r="F257" s="200" t="s">
        <v>471</v>
      </c>
      <c r="G257" s="201" t="s">
        <v>384</v>
      </c>
      <c r="H257" s="202" t="n">
        <v>50.475</v>
      </c>
      <c r="I257" s="203"/>
      <c r="J257" s="204" t="n">
        <f aca="false">ROUND(I257*H257,2)</f>
        <v>0</v>
      </c>
      <c r="K257" s="200" t="s">
        <v>180</v>
      </c>
      <c r="L257" s="30"/>
      <c r="M257" s="205"/>
      <c r="N257" s="206" t="s">
        <v>46</v>
      </c>
      <c r="O257" s="67"/>
      <c r="P257" s="207" t="n">
        <f aca="false">O257*H257</f>
        <v>0</v>
      </c>
      <c r="Q257" s="207" t="n">
        <v>0</v>
      </c>
      <c r="R257" s="207" t="n">
        <f aca="false">Q257*H257</f>
        <v>0</v>
      </c>
      <c r="S257" s="207" t="n">
        <v>0</v>
      </c>
      <c r="T257" s="208" t="n">
        <f aca="false">S257*H257</f>
        <v>0</v>
      </c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R257" s="209" t="s">
        <v>149</v>
      </c>
      <c r="AT257" s="209" t="s">
        <v>177</v>
      </c>
      <c r="AU257" s="209" t="s">
        <v>85</v>
      </c>
      <c r="AY257" s="3" t="s">
        <v>175</v>
      </c>
      <c r="BE257" s="210" t="n">
        <f aca="false">IF(N257="základní",J257,0)</f>
        <v>0</v>
      </c>
      <c r="BF257" s="210" t="n">
        <f aca="false">IF(N257="snížená",J257,0)</f>
        <v>0</v>
      </c>
      <c r="BG257" s="210" t="n">
        <f aca="false">IF(N257="zákl. přenesená",J257,0)</f>
        <v>0</v>
      </c>
      <c r="BH257" s="210" t="n">
        <f aca="false">IF(N257="sníž. přenesená",J257,0)</f>
        <v>0</v>
      </c>
      <c r="BI257" s="210" t="n">
        <f aca="false">IF(N257="nulová",J257,0)</f>
        <v>0</v>
      </c>
      <c r="BJ257" s="3" t="s">
        <v>83</v>
      </c>
      <c r="BK257" s="210" t="n">
        <f aca="false">ROUND(I257*H257,2)</f>
        <v>0</v>
      </c>
      <c r="BL257" s="3" t="s">
        <v>149</v>
      </c>
      <c r="BM257" s="209" t="s">
        <v>472</v>
      </c>
    </row>
    <row r="258" s="31" customFormat="true" ht="12.8" hidden="false" customHeight="false" outlineLevel="0" collapsed="false">
      <c r="A258" s="24"/>
      <c r="B258" s="25"/>
      <c r="C258" s="26"/>
      <c r="D258" s="211" t="s">
        <v>182</v>
      </c>
      <c r="E258" s="26"/>
      <c r="F258" s="212" t="s">
        <v>473</v>
      </c>
      <c r="G258" s="26"/>
      <c r="H258" s="26"/>
      <c r="I258" s="213"/>
      <c r="J258" s="26"/>
      <c r="K258" s="26"/>
      <c r="L258" s="30"/>
      <c r="M258" s="214"/>
      <c r="N258" s="215"/>
      <c r="O258" s="67"/>
      <c r="P258" s="67"/>
      <c r="Q258" s="67"/>
      <c r="R258" s="67"/>
      <c r="S258" s="67"/>
      <c r="T258" s="68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T258" s="3" t="s">
        <v>182</v>
      </c>
      <c r="AU258" s="3" t="s">
        <v>85</v>
      </c>
    </row>
    <row r="259" s="31" customFormat="true" ht="12.8" hidden="false" customHeight="false" outlineLevel="0" collapsed="false">
      <c r="A259" s="24"/>
      <c r="B259" s="25"/>
      <c r="C259" s="26"/>
      <c r="D259" s="216" t="s">
        <v>184</v>
      </c>
      <c r="E259" s="26"/>
      <c r="F259" s="217" t="s">
        <v>474</v>
      </c>
      <c r="G259" s="26"/>
      <c r="H259" s="26"/>
      <c r="I259" s="213"/>
      <c r="J259" s="26"/>
      <c r="K259" s="26"/>
      <c r="L259" s="30"/>
      <c r="M259" s="214"/>
      <c r="N259" s="215"/>
      <c r="O259" s="67"/>
      <c r="P259" s="67"/>
      <c r="Q259" s="67"/>
      <c r="R259" s="67"/>
      <c r="S259" s="67"/>
      <c r="T259" s="68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T259" s="3" t="s">
        <v>184</v>
      </c>
      <c r="AU259" s="3" t="s">
        <v>85</v>
      </c>
    </row>
    <row r="260" s="218" customFormat="true" ht="12.8" hidden="false" customHeight="false" outlineLevel="0" collapsed="false">
      <c r="B260" s="219"/>
      <c r="C260" s="220"/>
      <c r="D260" s="211" t="s">
        <v>186</v>
      </c>
      <c r="E260" s="221"/>
      <c r="F260" s="222" t="s">
        <v>475</v>
      </c>
      <c r="G260" s="220"/>
      <c r="H260" s="223" t="n">
        <v>50.475</v>
      </c>
      <c r="I260" s="224"/>
      <c r="J260" s="220"/>
      <c r="K260" s="220"/>
      <c r="L260" s="225"/>
      <c r="M260" s="226"/>
      <c r="N260" s="227"/>
      <c r="O260" s="227"/>
      <c r="P260" s="227"/>
      <c r="Q260" s="227"/>
      <c r="R260" s="227"/>
      <c r="S260" s="227"/>
      <c r="T260" s="228"/>
      <c r="AT260" s="229" t="s">
        <v>186</v>
      </c>
      <c r="AU260" s="229" t="s">
        <v>85</v>
      </c>
      <c r="AV260" s="218" t="s">
        <v>85</v>
      </c>
      <c r="AW260" s="218" t="s">
        <v>36</v>
      </c>
      <c r="AX260" s="218" t="s">
        <v>83</v>
      </c>
      <c r="AY260" s="229" t="s">
        <v>175</v>
      </c>
    </row>
    <row r="261" s="31" customFormat="true" ht="16.5" hidden="false" customHeight="true" outlineLevel="0" collapsed="false">
      <c r="A261" s="24"/>
      <c r="B261" s="25"/>
      <c r="C261" s="198" t="s">
        <v>134</v>
      </c>
      <c r="D261" s="198" t="s">
        <v>177</v>
      </c>
      <c r="E261" s="199" t="s">
        <v>477</v>
      </c>
      <c r="F261" s="200" t="s">
        <v>478</v>
      </c>
      <c r="G261" s="201" t="s">
        <v>384</v>
      </c>
      <c r="H261" s="202" t="n">
        <v>50.475</v>
      </c>
      <c r="I261" s="203"/>
      <c r="J261" s="204" t="n">
        <f aca="false">ROUND(I261*H261,2)</f>
        <v>0</v>
      </c>
      <c r="K261" s="200" t="s">
        <v>180</v>
      </c>
      <c r="L261" s="30"/>
      <c r="M261" s="205"/>
      <c r="N261" s="206" t="s">
        <v>46</v>
      </c>
      <c r="O261" s="67"/>
      <c r="P261" s="207" t="n">
        <f aca="false">O261*H261</f>
        <v>0</v>
      </c>
      <c r="Q261" s="207" t="n">
        <v>0</v>
      </c>
      <c r="R261" s="207" t="n">
        <f aca="false">Q261*H261</f>
        <v>0</v>
      </c>
      <c r="S261" s="207" t="n">
        <v>0</v>
      </c>
      <c r="T261" s="208" t="n">
        <f aca="false">S261*H261</f>
        <v>0</v>
      </c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R261" s="209" t="s">
        <v>149</v>
      </c>
      <c r="AT261" s="209" t="s">
        <v>177</v>
      </c>
      <c r="AU261" s="209" t="s">
        <v>85</v>
      </c>
      <c r="AY261" s="3" t="s">
        <v>175</v>
      </c>
      <c r="BE261" s="210" t="n">
        <f aca="false">IF(N261="základní",J261,0)</f>
        <v>0</v>
      </c>
      <c r="BF261" s="210" t="n">
        <f aca="false">IF(N261="snížená",J261,0)</f>
        <v>0</v>
      </c>
      <c r="BG261" s="210" t="n">
        <f aca="false">IF(N261="zákl. přenesená",J261,0)</f>
        <v>0</v>
      </c>
      <c r="BH261" s="210" t="n">
        <f aca="false">IF(N261="sníž. přenesená",J261,0)</f>
        <v>0</v>
      </c>
      <c r="BI261" s="210" t="n">
        <f aca="false">IF(N261="nulová",J261,0)</f>
        <v>0</v>
      </c>
      <c r="BJ261" s="3" t="s">
        <v>83</v>
      </c>
      <c r="BK261" s="210" t="n">
        <f aca="false">ROUND(I261*H261,2)</f>
        <v>0</v>
      </c>
      <c r="BL261" s="3" t="s">
        <v>149</v>
      </c>
      <c r="BM261" s="209" t="s">
        <v>479</v>
      </c>
    </row>
    <row r="262" s="31" customFormat="true" ht="16.4" hidden="false" customHeight="false" outlineLevel="0" collapsed="false">
      <c r="A262" s="24"/>
      <c r="B262" s="25"/>
      <c r="C262" s="26"/>
      <c r="D262" s="211" t="s">
        <v>182</v>
      </c>
      <c r="E262" s="26"/>
      <c r="F262" s="212" t="s">
        <v>480</v>
      </c>
      <c r="G262" s="26"/>
      <c r="H262" s="26"/>
      <c r="I262" s="213"/>
      <c r="J262" s="26"/>
      <c r="K262" s="26"/>
      <c r="L262" s="30"/>
      <c r="M262" s="214"/>
      <c r="N262" s="215"/>
      <c r="O262" s="67"/>
      <c r="P262" s="67"/>
      <c r="Q262" s="67"/>
      <c r="R262" s="67"/>
      <c r="S262" s="67"/>
      <c r="T262" s="68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T262" s="3" t="s">
        <v>182</v>
      </c>
      <c r="AU262" s="3" t="s">
        <v>85</v>
      </c>
    </row>
    <row r="263" s="31" customFormat="true" ht="12.8" hidden="false" customHeight="false" outlineLevel="0" collapsed="false">
      <c r="A263" s="24"/>
      <c r="B263" s="25"/>
      <c r="C263" s="26"/>
      <c r="D263" s="216" t="s">
        <v>184</v>
      </c>
      <c r="E263" s="26"/>
      <c r="F263" s="217" t="s">
        <v>481</v>
      </c>
      <c r="G263" s="26"/>
      <c r="H263" s="26"/>
      <c r="I263" s="213"/>
      <c r="J263" s="26"/>
      <c r="K263" s="26"/>
      <c r="L263" s="30"/>
      <c r="M263" s="214"/>
      <c r="N263" s="215"/>
      <c r="O263" s="67"/>
      <c r="P263" s="67"/>
      <c r="Q263" s="67"/>
      <c r="R263" s="67"/>
      <c r="S263" s="67"/>
      <c r="T263" s="68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T263" s="3" t="s">
        <v>184</v>
      </c>
      <c r="AU263" s="3" t="s">
        <v>85</v>
      </c>
    </row>
    <row r="264" s="218" customFormat="true" ht="12.8" hidden="false" customHeight="false" outlineLevel="0" collapsed="false">
      <c r="B264" s="219"/>
      <c r="C264" s="220"/>
      <c r="D264" s="211" t="s">
        <v>186</v>
      </c>
      <c r="E264" s="221"/>
      <c r="F264" s="222" t="s">
        <v>482</v>
      </c>
      <c r="G264" s="220"/>
      <c r="H264" s="223" t="n">
        <v>50.475</v>
      </c>
      <c r="I264" s="224"/>
      <c r="J264" s="220"/>
      <c r="K264" s="220"/>
      <c r="L264" s="225"/>
      <c r="M264" s="226"/>
      <c r="N264" s="227"/>
      <c r="O264" s="227"/>
      <c r="P264" s="227"/>
      <c r="Q264" s="227"/>
      <c r="R264" s="227"/>
      <c r="S264" s="227"/>
      <c r="T264" s="228"/>
      <c r="AT264" s="229" t="s">
        <v>186</v>
      </c>
      <c r="AU264" s="229" t="s">
        <v>85</v>
      </c>
      <c r="AV264" s="218" t="s">
        <v>85</v>
      </c>
      <c r="AW264" s="218" t="s">
        <v>36</v>
      </c>
      <c r="AX264" s="218" t="s">
        <v>83</v>
      </c>
      <c r="AY264" s="229" t="s">
        <v>175</v>
      </c>
    </row>
    <row r="265" s="31" customFormat="true" ht="16.5" hidden="false" customHeight="true" outlineLevel="0" collapsed="false">
      <c r="A265" s="24"/>
      <c r="B265" s="25"/>
      <c r="C265" s="198" t="s">
        <v>397</v>
      </c>
      <c r="D265" s="198" t="s">
        <v>177</v>
      </c>
      <c r="E265" s="199" t="s">
        <v>484</v>
      </c>
      <c r="F265" s="200" t="s">
        <v>485</v>
      </c>
      <c r="G265" s="201" t="s">
        <v>384</v>
      </c>
      <c r="H265" s="202" t="n">
        <v>50.475</v>
      </c>
      <c r="I265" s="203"/>
      <c r="J265" s="204" t="n">
        <f aca="false">ROUND(I265*H265,2)</f>
        <v>0</v>
      </c>
      <c r="K265" s="200" t="s">
        <v>180</v>
      </c>
      <c r="L265" s="30"/>
      <c r="M265" s="205"/>
      <c r="N265" s="206" t="s">
        <v>46</v>
      </c>
      <c r="O265" s="67"/>
      <c r="P265" s="207" t="n">
        <f aca="false">O265*H265</f>
        <v>0</v>
      </c>
      <c r="Q265" s="207" t="n">
        <v>0</v>
      </c>
      <c r="R265" s="207" t="n">
        <f aca="false">Q265*H265</f>
        <v>0</v>
      </c>
      <c r="S265" s="207" t="n">
        <v>0</v>
      </c>
      <c r="T265" s="208" t="n">
        <f aca="false">S265*H265</f>
        <v>0</v>
      </c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R265" s="209" t="s">
        <v>149</v>
      </c>
      <c r="AT265" s="209" t="s">
        <v>177</v>
      </c>
      <c r="AU265" s="209" t="s">
        <v>85</v>
      </c>
      <c r="AY265" s="3" t="s">
        <v>175</v>
      </c>
      <c r="BE265" s="210" t="n">
        <f aca="false">IF(N265="základní",J265,0)</f>
        <v>0</v>
      </c>
      <c r="BF265" s="210" t="n">
        <f aca="false">IF(N265="snížená",J265,0)</f>
        <v>0</v>
      </c>
      <c r="BG265" s="210" t="n">
        <f aca="false">IF(N265="zákl. přenesená",J265,0)</f>
        <v>0</v>
      </c>
      <c r="BH265" s="210" t="n">
        <f aca="false">IF(N265="sníž. přenesená",J265,0)</f>
        <v>0</v>
      </c>
      <c r="BI265" s="210" t="n">
        <f aca="false">IF(N265="nulová",J265,0)</f>
        <v>0</v>
      </c>
      <c r="BJ265" s="3" t="s">
        <v>83</v>
      </c>
      <c r="BK265" s="210" t="n">
        <f aca="false">ROUND(I265*H265,2)</f>
        <v>0</v>
      </c>
      <c r="BL265" s="3" t="s">
        <v>149</v>
      </c>
      <c r="BM265" s="209" t="s">
        <v>486</v>
      </c>
    </row>
    <row r="266" s="31" customFormat="true" ht="16.4" hidden="false" customHeight="false" outlineLevel="0" collapsed="false">
      <c r="A266" s="24"/>
      <c r="B266" s="25"/>
      <c r="C266" s="26"/>
      <c r="D266" s="211" t="s">
        <v>182</v>
      </c>
      <c r="E266" s="26"/>
      <c r="F266" s="212" t="s">
        <v>487</v>
      </c>
      <c r="G266" s="26"/>
      <c r="H266" s="26"/>
      <c r="I266" s="213"/>
      <c r="J266" s="26"/>
      <c r="K266" s="26"/>
      <c r="L266" s="30"/>
      <c r="M266" s="214"/>
      <c r="N266" s="215"/>
      <c r="O266" s="67"/>
      <c r="P266" s="67"/>
      <c r="Q266" s="67"/>
      <c r="R266" s="67"/>
      <c r="S266" s="67"/>
      <c r="T266" s="68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T266" s="3" t="s">
        <v>182</v>
      </c>
      <c r="AU266" s="3" t="s">
        <v>85</v>
      </c>
    </row>
    <row r="267" s="31" customFormat="true" ht="12.8" hidden="false" customHeight="false" outlineLevel="0" collapsed="false">
      <c r="A267" s="24"/>
      <c r="B267" s="25"/>
      <c r="C267" s="26"/>
      <c r="D267" s="216" t="s">
        <v>184</v>
      </c>
      <c r="E267" s="26"/>
      <c r="F267" s="217" t="s">
        <v>488</v>
      </c>
      <c r="G267" s="26"/>
      <c r="H267" s="26"/>
      <c r="I267" s="213"/>
      <c r="J267" s="26"/>
      <c r="K267" s="26"/>
      <c r="L267" s="30"/>
      <c r="M267" s="214"/>
      <c r="N267" s="215"/>
      <c r="O267" s="67"/>
      <c r="P267" s="67"/>
      <c r="Q267" s="67"/>
      <c r="R267" s="67"/>
      <c r="S267" s="67"/>
      <c r="T267" s="68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T267" s="3" t="s">
        <v>184</v>
      </c>
      <c r="AU267" s="3" t="s">
        <v>85</v>
      </c>
    </row>
    <row r="268" s="218" customFormat="true" ht="12.8" hidden="false" customHeight="false" outlineLevel="0" collapsed="false">
      <c r="B268" s="219"/>
      <c r="C268" s="220"/>
      <c r="D268" s="211" t="s">
        <v>186</v>
      </c>
      <c r="E268" s="221"/>
      <c r="F268" s="222" t="s">
        <v>489</v>
      </c>
      <c r="G268" s="220"/>
      <c r="H268" s="223" t="n">
        <v>50.475</v>
      </c>
      <c r="I268" s="224"/>
      <c r="J268" s="220"/>
      <c r="K268" s="220"/>
      <c r="L268" s="225"/>
      <c r="M268" s="226"/>
      <c r="N268" s="227"/>
      <c r="O268" s="227"/>
      <c r="P268" s="227"/>
      <c r="Q268" s="227"/>
      <c r="R268" s="227"/>
      <c r="S268" s="227"/>
      <c r="T268" s="228"/>
      <c r="AT268" s="229" t="s">
        <v>186</v>
      </c>
      <c r="AU268" s="229" t="s">
        <v>85</v>
      </c>
      <c r="AV268" s="218" t="s">
        <v>85</v>
      </c>
      <c r="AW268" s="218" t="s">
        <v>36</v>
      </c>
      <c r="AX268" s="218" t="s">
        <v>83</v>
      </c>
      <c r="AY268" s="229" t="s">
        <v>175</v>
      </c>
    </row>
    <row r="269" s="181" customFormat="true" ht="22.8" hidden="false" customHeight="true" outlineLevel="0" collapsed="false">
      <c r="B269" s="182"/>
      <c r="C269" s="183"/>
      <c r="D269" s="184" t="s">
        <v>74</v>
      </c>
      <c r="E269" s="196" t="s">
        <v>490</v>
      </c>
      <c r="F269" s="196" t="s">
        <v>491</v>
      </c>
      <c r="G269" s="183"/>
      <c r="H269" s="183"/>
      <c r="I269" s="186"/>
      <c r="J269" s="197" t="n">
        <f aca="false">BK269</f>
        <v>0</v>
      </c>
      <c r="K269" s="183"/>
      <c r="L269" s="188"/>
      <c r="M269" s="189"/>
      <c r="N269" s="190"/>
      <c r="O269" s="190"/>
      <c r="P269" s="191" t="n">
        <f aca="false">SUM(P270:P272)</f>
        <v>0</v>
      </c>
      <c r="Q269" s="190"/>
      <c r="R269" s="191" t="n">
        <f aca="false">SUM(R270:R272)</f>
        <v>0</v>
      </c>
      <c r="S269" s="190"/>
      <c r="T269" s="192" t="n">
        <f aca="false">SUM(T270:T272)</f>
        <v>0</v>
      </c>
      <c r="AR269" s="193" t="s">
        <v>83</v>
      </c>
      <c r="AT269" s="194" t="s">
        <v>74</v>
      </c>
      <c r="AU269" s="194" t="s">
        <v>83</v>
      </c>
      <c r="AY269" s="193" t="s">
        <v>175</v>
      </c>
      <c r="BK269" s="195" t="n">
        <f aca="false">SUM(BK270:BK272)</f>
        <v>0</v>
      </c>
    </row>
    <row r="270" s="31" customFormat="true" ht="16.5" hidden="false" customHeight="true" outlineLevel="0" collapsed="false">
      <c r="A270" s="24"/>
      <c r="B270" s="25"/>
      <c r="C270" s="198" t="s">
        <v>405</v>
      </c>
      <c r="D270" s="198" t="s">
        <v>177</v>
      </c>
      <c r="E270" s="199" t="s">
        <v>493</v>
      </c>
      <c r="F270" s="200" t="s">
        <v>494</v>
      </c>
      <c r="G270" s="201" t="s">
        <v>384</v>
      </c>
      <c r="H270" s="202" t="n">
        <v>891.762</v>
      </c>
      <c r="I270" s="203"/>
      <c r="J270" s="204" t="n">
        <f aca="false">ROUND(I270*H270,2)</f>
        <v>0</v>
      </c>
      <c r="K270" s="200" t="s">
        <v>180</v>
      </c>
      <c r="L270" s="30"/>
      <c r="M270" s="205"/>
      <c r="N270" s="206" t="s">
        <v>46</v>
      </c>
      <c r="O270" s="67"/>
      <c r="P270" s="207" t="n">
        <f aca="false">O270*H270</f>
        <v>0</v>
      </c>
      <c r="Q270" s="207" t="n">
        <v>0</v>
      </c>
      <c r="R270" s="207" t="n">
        <f aca="false">Q270*H270</f>
        <v>0</v>
      </c>
      <c r="S270" s="207" t="n">
        <v>0</v>
      </c>
      <c r="T270" s="208" t="n">
        <f aca="false">S270*H270</f>
        <v>0</v>
      </c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R270" s="209" t="s">
        <v>149</v>
      </c>
      <c r="AT270" s="209" t="s">
        <v>177</v>
      </c>
      <c r="AU270" s="209" t="s">
        <v>85</v>
      </c>
      <c r="AY270" s="3" t="s">
        <v>175</v>
      </c>
      <c r="BE270" s="210" t="n">
        <f aca="false">IF(N270="základní",J270,0)</f>
        <v>0</v>
      </c>
      <c r="BF270" s="210" t="n">
        <f aca="false">IF(N270="snížená",J270,0)</f>
        <v>0</v>
      </c>
      <c r="BG270" s="210" t="n">
        <f aca="false">IF(N270="zákl. přenesená",J270,0)</f>
        <v>0</v>
      </c>
      <c r="BH270" s="210" t="n">
        <f aca="false">IF(N270="sníž. přenesená",J270,0)</f>
        <v>0</v>
      </c>
      <c r="BI270" s="210" t="n">
        <f aca="false">IF(N270="nulová",J270,0)</f>
        <v>0</v>
      </c>
      <c r="BJ270" s="3" t="s">
        <v>83</v>
      </c>
      <c r="BK270" s="210" t="n">
        <f aca="false">ROUND(I270*H270,2)</f>
        <v>0</v>
      </c>
      <c r="BL270" s="3" t="s">
        <v>149</v>
      </c>
      <c r="BM270" s="209" t="s">
        <v>495</v>
      </c>
    </row>
    <row r="271" s="31" customFormat="true" ht="12.8" hidden="false" customHeight="false" outlineLevel="0" collapsed="false">
      <c r="A271" s="24"/>
      <c r="B271" s="25"/>
      <c r="C271" s="26"/>
      <c r="D271" s="211" t="s">
        <v>182</v>
      </c>
      <c r="E271" s="26"/>
      <c r="F271" s="212" t="s">
        <v>496</v>
      </c>
      <c r="G271" s="26"/>
      <c r="H271" s="26"/>
      <c r="I271" s="213"/>
      <c r="J271" s="26"/>
      <c r="K271" s="26"/>
      <c r="L271" s="30"/>
      <c r="M271" s="214"/>
      <c r="N271" s="215"/>
      <c r="O271" s="67"/>
      <c r="P271" s="67"/>
      <c r="Q271" s="67"/>
      <c r="R271" s="67"/>
      <c r="S271" s="67"/>
      <c r="T271" s="68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T271" s="3" t="s">
        <v>182</v>
      </c>
      <c r="AU271" s="3" t="s">
        <v>85</v>
      </c>
    </row>
    <row r="272" s="31" customFormat="true" ht="12.8" hidden="false" customHeight="false" outlineLevel="0" collapsed="false">
      <c r="A272" s="24"/>
      <c r="B272" s="25"/>
      <c r="C272" s="26"/>
      <c r="D272" s="216" t="s">
        <v>184</v>
      </c>
      <c r="E272" s="26"/>
      <c r="F272" s="217" t="s">
        <v>497</v>
      </c>
      <c r="G272" s="26"/>
      <c r="H272" s="26"/>
      <c r="I272" s="213"/>
      <c r="J272" s="26"/>
      <c r="K272" s="26"/>
      <c r="L272" s="30"/>
      <c r="M272" s="266"/>
      <c r="N272" s="267"/>
      <c r="O272" s="268"/>
      <c r="P272" s="268"/>
      <c r="Q272" s="268"/>
      <c r="R272" s="268"/>
      <c r="S272" s="268"/>
      <c r="T272" s="269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T272" s="3" t="s">
        <v>184</v>
      </c>
      <c r="AU272" s="3" t="s">
        <v>85</v>
      </c>
    </row>
    <row r="273" s="31" customFormat="true" ht="6.95" hidden="false" customHeight="true" outlineLevel="0" collapsed="false">
      <c r="A273" s="24"/>
      <c r="B273" s="45"/>
      <c r="C273" s="46"/>
      <c r="D273" s="46"/>
      <c r="E273" s="46"/>
      <c r="F273" s="46"/>
      <c r="G273" s="46"/>
      <c r="H273" s="46"/>
      <c r="I273" s="46"/>
      <c r="J273" s="46"/>
      <c r="K273" s="46"/>
      <c r="L273" s="30"/>
      <c r="M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</row>
  </sheetData>
  <sheetProtection algorithmName="SHA-512" hashValue="USamWxg+yNnfuiGzk3arX0K18/XyRoNrOjxKwnisYKPooXN0pR+/4Fr4R/Ob4OfN0MIWwJL3Oc2HnQrpkLAGRw==" saltValue="1InIyYCcnt0M3su+DAHqfp8jwTGphcfANlVwbt770KwlzzumgPk5rEclbQxVLzyyeu7EOYTjEt5u8jGjx8NBxg==" spinCount="100000" sheet="true" password="cc35" objects="true" scenarios="true" formatColumns="false" formatRows="false" autoFilter="false"/>
  <autoFilter ref="C84:K272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90" r:id="rId1" display="https://podminky.urs.cz/item/CS_URS_2025_01/112101101"/>
    <hyperlink ref="F94" r:id="rId2" display="https://podminky.urs.cz/item/CS_URS_2025_01/112101102"/>
    <hyperlink ref="F101" r:id="rId3" display="https://podminky.urs.cz/item/CS_URS_2025_01/112155215"/>
    <hyperlink ref="F107" r:id="rId4" display="https://podminky.urs.cz/item/CS_URS_2025_01/112155221"/>
    <hyperlink ref="F111" r:id="rId5" display="https://podminky.urs.cz/item/CS_URS_2025_01/112251102"/>
    <hyperlink ref="F115" r:id="rId6" display="https://podminky.urs.cz/item/CS_URS_2025_01/114203104"/>
    <hyperlink ref="F122" r:id="rId7" display="https://podminky.urs.cz/item/CS_URS_2025_01/114253301"/>
    <hyperlink ref="F126" r:id="rId8" display="https://podminky.urs.cz/item/CS_URS_2025_01/124253101"/>
    <hyperlink ref="F140" r:id="rId9" display="https://podminky.urs.cz/item/CS_URS_2025_01/127751111"/>
    <hyperlink ref="F144" r:id="rId10" display="https://podminky.urs.cz/item/CS_URS_2025_01/162201411"/>
    <hyperlink ref="F150" r:id="rId11" display="https://podminky.urs.cz/item/CS_URS_2025_01/162201412"/>
    <hyperlink ref="F154" r:id="rId12" display="https://podminky.urs.cz/item/CS_URS_2025_01/162201422"/>
    <hyperlink ref="F158" r:id="rId13" display="https://podminky.urs.cz/item/CS_URS_2025_01/162301951"/>
    <hyperlink ref="F164" r:id="rId14" display="https://podminky.urs.cz/item/CS_URS_2025_01/162301952"/>
    <hyperlink ref="F168" r:id="rId15" display="https://podminky.urs.cz/item/CS_URS_2025_01/162301972"/>
    <hyperlink ref="F172" r:id="rId16" display="https://podminky.urs.cz/item/CS_URS_2025_01/162351143"/>
    <hyperlink ref="F176" r:id="rId17" display="https://podminky.urs.cz/item/CS_URS_2025_01/162451106"/>
    <hyperlink ref="F182" r:id="rId18" display="https://podminky.urs.cz/item/CS_URS_2025_01/167151111"/>
    <hyperlink ref="F186" r:id="rId19" display="https://podminky.urs.cz/item/CS_URS_2025_01/171151131"/>
    <hyperlink ref="F197" r:id="rId20" display="https://podminky.urs.cz/item/CS_URS_2025_01/171251201"/>
    <hyperlink ref="F201" r:id="rId21" display="https://podminky.urs.cz/item/CS_URS_2025_01/174251202"/>
    <hyperlink ref="F214" r:id="rId22" display="https://podminky.urs.cz/item/CS_URS_2025_01/182151111"/>
    <hyperlink ref="F226" r:id="rId23" display="https://podminky.urs.cz/item/CS_URS_2025_01/462512370"/>
    <hyperlink ref="F245" r:id="rId24" display="https://podminky.urs.cz/item/CS_URS_2025_01/462519003"/>
    <hyperlink ref="F255" r:id="rId25" display="https://podminky.urs.cz/item/CS_URS_2025_01/997013811"/>
    <hyperlink ref="F259" r:id="rId26" display="https://podminky.urs.cz/item/CS_URS_2025_01/997321511"/>
    <hyperlink ref="F263" r:id="rId27" display="https://podminky.urs.cz/item/CS_URS_2025_01/997321519"/>
    <hyperlink ref="F267" r:id="rId28" display="https://podminky.urs.cz/item/CS_URS_2025_01/997321611"/>
    <hyperlink ref="F272" r:id="rId29" display="https://podminky.urs.cz/item/CS_URS_2025_01/99833201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3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97</v>
      </c>
      <c r="AZ2" s="112" t="s">
        <v>127</v>
      </c>
      <c r="BA2" s="112" t="s">
        <v>791</v>
      </c>
      <c r="BB2" s="112" t="s">
        <v>129</v>
      </c>
      <c r="BC2" s="112" t="s">
        <v>792</v>
      </c>
      <c r="BD2" s="112" t="s">
        <v>85</v>
      </c>
    </row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6"/>
      <c r="AT3" s="3" t="s">
        <v>85</v>
      </c>
      <c r="AZ3" s="112" t="s">
        <v>121</v>
      </c>
      <c r="BA3" s="112" t="s">
        <v>122</v>
      </c>
      <c r="BB3" s="112" t="s">
        <v>112</v>
      </c>
      <c r="BC3" s="112" t="s">
        <v>204</v>
      </c>
      <c r="BD3" s="112" t="s">
        <v>85</v>
      </c>
    </row>
    <row r="4" customFormat="false" ht="24.95" hidden="false" customHeight="true" outlineLevel="0" collapsed="false">
      <c r="B4" s="6"/>
      <c r="D4" s="115" t="s">
        <v>117</v>
      </c>
      <c r="L4" s="6"/>
      <c r="M4" s="116" t="s">
        <v>10</v>
      </c>
      <c r="AT4" s="3" t="s">
        <v>4</v>
      </c>
      <c r="AZ4" s="112" t="s">
        <v>143</v>
      </c>
      <c r="BA4" s="112" t="s">
        <v>144</v>
      </c>
      <c r="BB4" s="112" t="s">
        <v>138</v>
      </c>
      <c r="BC4" s="112" t="s">
        <v>83</v>
      </c>
      <c r="BD4" s="112" t="s">
        <v>85</v>
      </c>
    </row>
    <row r="5" customFormat="false" ht="6.95" hidden="false" customHeight="true" outlineLevel="0" collapsed="false">
      <c r="B5" s="6"/>
      <c r="L5" s="6"/>
      <c r="AZ5" s="112" t="s">
        <v>118</v>
      </c>
      <c r="BA5" s="112" t="s">
        <v>119</v>
      </c>
      <c r="BB5" s="112" t="s">
        <v>112</v>
      </c>
      <c r="BC5" s="112" t="s">
        <v>793</v>
      </c>
      <c r="BD5" s="112" t="s">
        <v>85</v>
      </c>
    </row>
    <row r="6" customFormat="false" ht="12" hidden="false" customHeight="true" outlineLevel="0" collapsed="false">
      <c r="B6" s="6"/>
      <c r="D6" s="117" t="s">
        <v>16</v>
      </c>
      <c r="L6" s="6"/>
      <c r="AZ6" s="112" t="s">
        <v>147</v>
      </c>
      <c r="BA6" s="112" t="s">
        <v>148</v>
      </c>
      <c r="BB6" s="112" t="s">
        <v>138</v>
      </c>
      <c r="BC6" s="112" t="s">
        <v>194</v>
      </c>
      <c r="BD6" s="112" t="s">
        <v>85</v>
      </c>
    </row>
    <row r="7" customFormat="false" ht="16.5" hidden="false" customHeight="true" outlineLevel="0" collapsed="false">
      <c r="B7" s="6"/>
      <c r="E7" s="118" t="str">
        <f aca="false">'Rekapitulace stavby'!K6</f>
        <v>Oprava povodňových škod v obci Nové Heřminovy</v>
      </c>
      <c r="F7" s="118"/>
      <c r="G7" s="118"/>
      <c r="H7" s="118"/>
      <c r="L7" s="6"/>
      <c r="AZ7" s="112" t="s">
        <v>124</v>
      </c>
      <c r="BA7" s="112" t="s">
        <v>125</v>
      </c>
      <c r="BB7" s="112" t="s">
        <v>112</v>
      </c>
      <c r="BC7" s="112" t="s">
        <v>794</v>
      </c>
      <c r="BD7" s="112" t="s">
        <v>85</v>
      </c>
    </row>
    <row r="8" s="31" customFormat="true" ht="12" hidden="false" customHeight="true" outlineLevel="0" collapsed="false">
      <c r="A8" s="24"/>
      <c r="B8" s="30"/>
      <c r="C8" s="24"/>
      <c r="D8" s="117" t="s">
        <v>131</v>
      </c>
      <c r="E8" s="24"/>
      <c r="F8" s="24"/>
      <c r="G8" s="24"/>
      <c r="H8" s="24"/>
      <c r="I8" s="24"/>
      <c r="J8" s="24"/>
      <c r="K8" s="24"/>
      <c r="L8" s="11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31" customFormat="true" ht="16.5" hidden="false" customHeight="true" outlineLevel="0" collapsed="false">
      <c r="A9" s="24"/>
      <c r="B9" s="30"/>
      <c r="C9" s="24"/>
      <c r="D9" s="24"/>
      <c r="E9" s="120" t="s">
        <v>795</v>
      </c>
      <c r="F9" s="120"/>
      <c r="G9" s="120"/>
      <c r="H9" s="120"/>
      <c r="I9" s="24"/>
      <c r="J9" s="24"/>
      <c r="K9" s="24"/>
      <c r="L9" s="11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2" hidden="false" customHeight="true" outlineLevel="0" collapsed="false">
      <c r="A11" s="24"/>
      <c r="B11" s="30"/>
      <c r="C11" s="24"/>
      <c r="D11" s="117" t="s">
        <v>18</v>
      </c>
      <c r="E11" s="24"/>
      <c r="F11" s="121"/>
      <c r="G11" s="24"/>
      <c r="H11" s="24"/>
      <c r="I11" s="117" t="s">
        <v>19</v>
      </c>
      <c r="J11" s="121"/>
      <c r="K11" s="24"/>
      <c r="L11" s="11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7" t="s">
        <v>20</v>
      </c>
      <c r="E12" s="24"/>
      <c r="F12" s="121" t="s">
        <v>21</v>
      </c>
      <c r="G12" s="24"/>
      <c r="H12" s="24"/>
      <c r="I12" s="117" t="s">
        <v>22</v>
      </c>
      <c r="J12" s="122" t="str">
        <f aca="false">'Rekapitulace stavby'!AN8</f>
        <v>4. 3. 2025</v>
      </c>
      <c r="K12" s="24"/>
      <c r="L12" s="11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17" t="s">
        <v>24</v>
      </c>
      <c r="E14" s="24"/>
      <c r="F14" s="24"/>
      <c r="G14" s="24"/>
      <c r="H14" s="24"/>
      <c r="I14" s="117" t="s">
        <v>25</v>
      </c>
      <c r="J14" s="121" t="s">
        <v>26</v>
      </c>
      <c r="K14" s="24"/>
      <c r="L14" s="11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1" t="s">
        <v>27</v>
      </c>
      <c r="F15" s="24"/>
      <c r="G15" s="24"/>
      <c r="H15" s="24"/>
      <c r="I15" s="117" t="s">
        <v>28</v>
      </c>
      <c r="J15" s="121" t="s">
        <v>29</v>
      </c>
      <c r="K15" s="24"/>
      <c r="L15" s="11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17" t="s">
        <v>30</v>
      </c>
      <c r="E17" s="24"/>
      <c r="F17" s="24"/>
      <c r="G17" s="24"/>
      <c r="H17" s="24"/>
      <c r="I17" s="117" t="s">
        <v>25</v>
      </c>
      <c r="J17" s="19" t="str">
        <f aca="false">'Rekapitulace stavby'!AN13</f>
        <v>Vyplň údaj</v>
      </c>
      <c r="K17" s="24"/>
      <c r="L17" s="11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3" t="str">
        <f aca="false">'Rekapitulace stavby'!E14</f>
        <v>Vyplň údaj</v>
      </c>
      <c r="F18" s="123"/>
      <c r="G18" s="123"/>
      <c r="H18" s="123"/>
      <c r="I18" s="117" t="s">
        <v>28</v>
      </c>
      <c r="J18" s="19" t="str">
        <f aca="false">'Rekapitulace stavby'!AN14</f>
        <v>Vyplň údaj</v>
      </c>
      <c r="K18" s="24"/>
      <c r="L18" s="11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7" t="s">
        <v>32</v>
      </c>
      <c r="E20" s="24"/>
      <c r="F20" s="24"/>
      <c r="G20" s="24"/>
      <c r="H20" s="24"/>
      <c r="I20" s="117" t="s">
        <v>25</v>
      </c>
      <c r="J20" s="121" t="s">
        <v>33</v>
      </c>
      <c r="K20" s="24"/>
      <c r="L20" s="11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1" t="s">
        <v>34</v>
      </c>
      <c r="F21" s="24"/>
      <c r="G21" s="24"/>
      <c r="H21" s="24"/>
      <c r="I21" s="117" t="s">
        <v>28</v>
      </c>
      <c r="J21" s="121" t="s">
        <v>35</v>
      </c>
      <c r="K21" s="24"/>
      <c r="L21" s="11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7" t="s">
        <v>37</v>
      </c>
      <c r="E23" s="24"/>
      <c r="F23" s="24"/>
      <c r="G23" s="24"/>
      <c r="H23" s="24"/>
      <c r="I23" s="117" t="s">
        <v>25</v>
      </c>
      <c r="J23" s="121" t="str">
        <f aca="false">IF('Rekapitulace stavby'!AN19="","",'Rekapitulace stavby'!AN19)</f>
        <v/>
      </c>
      <c r="K23" s="24"/>
      <c r="L23" s="11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1" t="str">
        <f aca="false">IF('Rekapitulace stavby'!E20="","",'Rekapitulace stavby'!E20)</f>
        <v> </v>
      </c>
      <c r="F24" s="24"/>
      <c r="G24" s="24"/>
      <c r="H24" s="24"/>
      <c r="I24" s="117" t="s">
        <v>28</v>
      </c>
      <c r="J24" s="121" t="str">
        <f aca="false">IF('Rekapitulace stavby'!AN20="","",'Rekapitulace stavby'!AN20)</f>
        <v/>
      </c>
      <c r="K24" s="24"/>
      <c r="L24" s="11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7" t="s">
        <v>39</v>
      </c>
      <c r="E26" s="24"/>
      <c r="F26" s="24"/>
      <c r="G26" s="24"/>
      <c r="H26" s="24"/>
      <c r="I26" s="24"/>
      <c r="J26" s="24"/>
      <c r="K26" s="24"/>
      <c r="L26" s="11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8" customFormat="true" ht="16.5" hidden="false" customHeight="true" outlineLevel="0" collapsed="false">
      <c r="A27" s="124"/>
      <c r="B27" s="125"/>
      <c r="C27" s="124"/>
      <c r="D27" s="124"/>
      <c r="E27" s="126"/>
      <c r="F27" s="126"/>
      <c r="G27" s="126"/>
      <c r="H27" s="126"/>
      <c r="I27" s="124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11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0" t="s">
        <v>41</v>
      </c>
      <c r="E30" s="24"/>
      <c r="F30" s="24"/>
      <c r="G30" s="24"/>
      <c r="H30" s="24"/>
      <c r="I30" s="24"/>
      <c r="J30" s="131" t="n">
        <f aca="false">ROUND(J85, 2)</f>
        <v>0</v>
      </c>
      <c r="K30" s="24"/>
      <c r="L30" s="11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9"/>
      <c r="E31" s="129"/>
      <c r="F31" s="129"/>
      <c r="G31" s="129"/>
      <c r="H31" s="129"/>
      <c r="I31" s="129"/>
      <c r="J31" s="129"/>
      <c r="K31" s="129"/>
      <c r="L31" s="11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2" t="s">
        <v>43</v>
      </c>
      <c r="G32" s="24"/>
      <c r="H32" s="24"/>
      <c r="I32" s="132" t="s">
        <v>42</v>
      </c>
      <c r="J32" s="132" t="s">
        <v>44</v>
      </c>
      <c r="K32" s="24"/>
      <c r="L32" s="11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3" t="s">
        <v>45</v>
      </c>
      <c r="E33" s="117" t="s">
        <v>46</v>
      </c>
      <c r="F33" s="134" t="n">
        <f aca="false">ROUND((SUM(BE85:BE229)),  2)</f>
        <v>0</v>
      </c>
      <c r="G33" s="24"/>
      <c r="H33" s="24"/>
      <c r="I33" s="135" t="n">
        <v>0.21</v>
      </c>
      <c r="J33" s="134" t="n">
        <f aca="false">ROUND(((SUM(BE85:BE229))*I33),  2)</f>
        <v>0</v>
      </c>
      <c r="K33" s="24"/>
      <c r="L33" s="11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7" t="s">
        <v>47</v>
      </c>
      <c r="F34" s="134" t="n">
        <f aca="false">ROUND((SUM(BF85:BF229)),  2)</f>
        <v>0</v>
      </c>
      <c r="G34" s="24"/>
      <c r="H34" s="24"/>
      <c r="I34" s="135" t="n">
        <v>0.12</v>
      </c>
      <c r="J34" s="134" t="n">
        <f aca="false">ROUND(((SUM(BF85:BF229))*I34),  2)</f>
        <v>0</v>
      </c>
      <c r="K34" s="24"/>
      <c r="L34" s="1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7" t="s">
        <v>48</v>
      </c>
      <c r="F35" s="134" t="n">
        <f aca="false">ROUND((SUM(BG85:BG229)),  2)</f>
        <v>0</v>
      </c>
      <c r="G35" s="24"/>
      <c r="H35" s="24"/>
      <c r="I35" s="135" t="n">
        <v>0.21</v>
      </c>
      <c r="J35" s="134" t="n">
        <f aca="false">0</f>
        <v>0</v>
      </c>
      <c r="K35" s="24"/>
      <c r="L35" s="1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7" t="s">
        <v>49</v>
      </c>
      <c r="F36" s="134" t="n">
        <f aca="false">ROUND((SUM(BH85:BH229)),  2)</f>
        <v>0</v>
      </c>
      <c r="G36" s="24"/>
      <c r="H36" s="24"/>
      <c r="I36" s="135" t="n">
        <v>0.12</v>
      </c>
      <c r="J36" s="134" t="n">
        <f aca="false">0</f>
        <v>0</v>
      </c>
      <c r="K36" s="24"/>
      <c r="L36" s="11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7" t="s">
        <v>50</v>
      </c>
      <c r="F37" s="134" t="n">
        <f aca="false">ROUND((SUM(BI85:BI229)),  2)</f>
        <v>0</v>
      </c>
      <c r="G37" s="24"/>
      <c r="H37" s="24"/>
      <c r="I37" s="135" t="n">
        <v>0</v>
      </c>
      <c r="J37" s="134" t="n">
        <f aca="false">0</f>
        <v>0</v>
      </c>
      <c r="K37" s="24"/>
      <c r="L37" s="11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6"/>
      <c r="D39" s="137" t="s">
        <v>51</v>
      </c>
      <c r="E39" s="138"/>
      <c r="F39" s="138"/>
      <c r="G39" s="139" t="s">
        <v>52</v>
      </c>
      <c r="H39" s="140" t="s">
        <v>53</v>
      </c>
      <c r="I39" s="138"/>
      <c r="J39" s="141" t="n">
        <f aca="false">SUM(J30:J37)</f>
        <v>0</v>
      </c>
      <c r="K39" s="142"/>
      <c r="L39" s="11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1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19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150</v>
      </c>
      <c r="D45" s="26"/>
      <c r="E45" s="26"/>
      <c r="F45" s="26"/>
      <c r="G45" s="26"/>
      <c r="H45" s="26"/>
      <c r="I45" s="26"/>
      <c r="J45" s="26"/>
      <c r="K45" s="26"/>
      <c r="L45" s="119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9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9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7" t="str">
        <f aca="false">E7</f>
        <v>Oprava povodňových škod v obci Nové Heřminovy</v>
      </c>
      <c r="F48" s="147"/>
      <c r="G48" s="147"/>
      <c r="H48" s="147"/>
      <c r="I48" s="26"/>
      <c r="J48" s="26"/>
      <c r="K48" s="26"/>
      <c r="L48" s="119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131</v>
      </c>
      <c r="D49" s="26"/>
      <c r="E49" s="26"/>
      <c r="F49" s="26"/>
      <c r="G49" s="26"/>
      <c r="H49" s="26"/>
      <c r="I49" s="26"/>
      <c r="J49" s="26"/>
      <c r="K49" s="26"/>
      <c r="L49" s="11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U5 - Úsek č. 5, levý břeh, km 1,092 – 1,310</v>
      </c>
      <c r="F50" s="57"/>
      <c r="G50" s="57"/>
      <c r="H50" s="57"/>
      <c r="I50" s="26"/>
      <c r="J50" s="26"/>
      <c r="K50" s="26"/>
      <c r="L50" s="11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Nové Heřminovy</v>
      </c>
      <c r="G52" s="26"/>
      <c r="H52" s="26"/>
      <c r="I52" s="17" t="s">
        <v>22</v>
      </c>
      <c r="J52" s="148" t="str">
        <f aca="false">IF(J12="","",J12)</f>
        <v>4. 3. 2025</v>
      </c>
      <c r="K52" s="26"/>
      <c r="L52" s="119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9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Povodí Odry, státní podnik </v>
      </c>
      <c r="G54" s="26"/>
      <c r="H54" s="26"/>
      <c r="I54" s="17" t="s">
        <v>32</v>
      </c>
      <c r="J54" s="149" t="str">
        <f aca="false">E21</f>
        <v>Golik VH, s. r. o.</v>
      </c>
      <c r="K54" s="26"/>
      <c r="L54" s="119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30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37</v>
      </c>
      <c r="J55" s="149" t="str">
        <f aca="false">E24</f>
        <v> </v>
      </c>
      <c r="K55" s="26"/>
      <c r="L55" s="119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9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50" t="s">
        <v>151</v>
      </c>
      <c r="D57" s="151"/>
      <c r="E57" s="151"/>
      <c r="F57" s="151"/>
      <c r="G57" s="151"/>
      <c r="H57" s="151"/>
      <c r="I57" s="151"/>
      <c r="J57" s="152" t="s">
        <v>152</v>
      </c>
      <c r="K57" s="151"/>
      <c r="L57" s="119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9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53" t="s">
        <v>73</v>
      </c>
      <c r="D59" s="26"/>
      <c r="E59" s="26"/>
      <c r="F59" s="26"/>
      <c r="G59" s="26"/>
      <c r="H59" s="26"/>
      <c r="I59" s="26"/>
      <c r="J59" s="154" t="n">
        <f aca="false">J85</f>
        <v>0</v>
      </c>
      <c r="K59" s="26"/>
      <c r="L59" s="11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153</v>
      </c>
    </row>
    <row r="60" s="155" customFormat="true" ht="24.95" hidden="false" customHeight="true" outlineLevel="0" collapsed="false">
      <c r="B60" s="156"/>
      <c r="C60" s="157"/>
      <c r="D60" s="158" t="s">
        <v>154</v>
      </c>
      <c r="E60" s="159"/>
      <c r="F60" s="159"/>
      <c r="G60" s="159"/>
      <c r="H60" s="159"/>
      <c r="I60" s="159"/>
      <c r="J60" s="160" t="n">
        <f aca="false">J86</f>
        <v>0</v>
      </c>
      <c r="K60" s="157"/>
      <c r="L60" s="161"/>
    </row>
    <row r="61" s="162" customFormat="true" ht="19.9" hidden="false" customHeight="true" outlineLevel="0" collapsed="false">
      <c r="B61" s="163"/>
      <c r="C61" s="164"/>
      <c r="D61" s="165" t="s">
        <v>155</v>
      </c>
      <c r="E61" s="166"/>
      <c r="F61" s="166"/>
      <c r="G61" s="166"/>
      <c r="H61" s="166"/>
      <c r="I61" s="166"/>
      <c r="J61" s="167" t="n">
        <f aca="false">J87</f>
        <v>0</v>
      </c>
      <c r="K61" s="164"/>
      <c r="L61" s="168"/>
    </row>
    <row r="62" s="162" customFormat="true" ht="19.9" hidden="false" customHeight="true" outlineLevel="0" collapsed="false">
      <c r="B62" s="163"/>
      <c r="C62" s="164"/>
      <c r="D62" s="165" t="s">
        <v>156</v>
      </c>
      <c r="E62" s="166"/>
      <c r="F62" s="166"/>
      <c r="G62" s="166"/>
      <c r="H62" s="166"/>
      <c r="I62" s="166"/>
      <c r="J62" s="167" t="n">
        <f aca="false">J186</f>
        <v>0</v>
      </c>
      <c r="K62" s="164"/>
      <c r="L62" s="168"/>
    </row>
    <row r="63" s="162" customFormat="true" ht="19.9" hidden="false" customHeight="true" outlineLevel="0" collapsed="false">
      <c r="B63" s="163"/>
      <c r="C63" s="164"/>
      <c r="D63" s="165" t="s">
        <v>157</v>
      </c>
      <c r="E63" s="166"/>
      <c r="F63" s="166"/>
      <c r="G63" s="166"/>
      <c r="H63" s="166"/>
      <c r="I63" s="166"/>
      <c r="J63" s="167" t="n">
        <f aca="false">J217</f>
        <v>0</v>
      </c>
      <c r="K63" s="164"/>
      <c r="L63" s="168"/>
    </row>
    <row r="64" s="162" customFormat="true" ht="19.9" hidden="false" customHeight="true" outlineLevel="0" collapsed="false">
      <c r="B64" s="163"/>
      <c r="C64" s="164"/>
      <c r="D64" s="165" t="s">
        <v>158</v>
      </c>
      <c r="E64" s="166"/>
      <c r="F64" s="166"/>
      <c r="G64" s="166"/>
      <c r="H64" s="166"/>
      <c r="I64" s="166"/>
      <c r="J64" s="167" t="n">
        <f aca="false">J221</f>
        <v>0</v>
      </c>
      <c r="K64" s="164"/>
      <c r="L64" s="168"/>
    </row>
    <row r="65" s="162" customFormat="true" ht="19.9" hidden="false" customHeight="true" outlineLevel="0" collapsed="false">
      <c r="B65" s="163"/>
      <c r="C65" s="164"/>
      <c r="D65" s="165" t="s">
        <v>159</v>
      </c>
      <c r="E65" s="166"/>
      <c r="F65" s="166"/>
      <c r="G65" s="166"/>
      <c r="H65" s="166"/>
      <c r="I65" s="166"/>
      <c r="J65" s="167" t="n">
        <f aca="false">J226</f>
        <v>0</v>
      </c>
      <c r="K65" s="164"/>
      <c r="L65" s="168"/>
    </row>
    <row r="66" s="31" customFormat="true" ht="21.85" hidden="false" customHeight="true" outlineLevel="0" collapsed="false">
      <c r="A66" s="24"/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119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="31" customFormat="true" ht="6.95" hidden="false" customHeight="true" outlineLevel="0" collapsed="false">
      <c r="A67" s="24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119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71" s="31" customFormat="true" ht="6.95" hidden="false" customHeight="true" outlineLevel="0" collapsed="false">
      <c r="A71" s="24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119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="31" customFormat="true" ht="24.95" hidden="false" customHeight="true" outlineLevel="0" collapsed="false">
      <c r="A72" s="24"/>
      <c r="B72" s="25"/>
      <c r="C72" s="9" t="s">
        <v>160</v>
      </c>
      <c r="D72" s="26"/>
      <c r="E72" s="26"/>
      <c r="F72" s="26"/>
      <c r="G72" s="26"/>
      <c r="H72" s="26"/>
      <c r="I72" s="26"/>
      <c r="J72" s="26"/>
      <c r="K72" s="26"/>
      <c r="L72" s="119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="31" customFormat="true" ht="6.95" hidden="false" customHeight="true" outlineLevel="0" collapsed="false">
      <c r="A73" s="24"/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119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="31" customFormat="true" ht="12" hidden="false" customHeight="true" outlineLevel="0" collapsed="false">
      <c r="A74" s="24"/>
      <c r="B74" s="25"/>
      <c r="C74" s="17" t="s">
        <v>16</v>
      </c>
      <c r="D74" s="26"/>
      <c r="E74" s="26"/>
      <c r="F74" s="26"/>
      <c r="G74" s="26"/>
      <c r="H74" s="26"/>
      <c r="I74" s="26"/>
      <c r="J74" s="26"/>
      <c r="K74" s="26"/>
      <c r="L74" s="119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="31" customFormat="true" ht="16.5" hidden="false" customHeight="true" outlineLevel="0" collapsed="false">
      <c r="A75" s="24"/>
      <c r="B75" s="25"/>
      <c r="C75" s="26"/>
      <c r="D75" s="26"/>
      <c r="E75" s="147" t="str">
        <f aca="false">E7</f>
        <v>Oprava povodňových škod v obci Nové Heřminovy</v>
      </c>
      <c r="F75" s="147"/>
      <c r="G75" s="147"/>
      <c r="H75" s="147"/>
      <c r="I75" s="26"/>
      <c r="J75" s="26"/>
      <c r="K75" s="26"/>
      <c r="L75" s="119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12" hidden="false" customHeight="true" outlineLevel="0" collapsed="false">
      <c r="A76" s="24"/>
      <c r="B76" s="25"/>
      <c r="C76" s="17" t="s">
        <v>131</v>
      </c>
      <c r="D76" s="26"/>
      <c r="E76" s="26"/>
      <c r="F76" s="26"/>
      <c r="G76" s="26"/>
      <c r="H76" s="26"/>
      <c r="I76" s="26"/>
      <c r="J76" s="26"/>
      <c r="K76" s="26"/>
      <c r="L76" s="11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6.5" hidden="false" customHeight="true" outlineLevel="0" collapsed="false">
      <c r="A77" s="24"/>
      <c r="B77" s="25"/>
      <c r="C77" s="26"/>
      <c r="D77" s="26"/>
      <c r="E77" s="57" t="str">
        <f aca="false">E9</f>
        <v>U5 - Úsek č. 5, levý břeh, km 1,092 – 1,310</v>
      </c>
      <c r="F77" s="57"/>
      <c r="G77" s="57"/>
      <c r="H77" s="57"/>
      <c r="I77" s="26"/>
      <c r="J77" s="26"/>
      <c r="K77" s="26"/>
      <c r="L77" s="11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6.95" hidden="false" customHeight="true" outlineLevel="0" collapsed="false">
      <c r="A78" s="2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119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31" customFormat="true" ht="12" hidden="false" customHeight="true" outlineLevel="0" collapsed="false">
      <c r="A79" s="24"/>
      <c r="B79" s="25"/>
      <c r="C79" s="17" t="s">
        <v>20</v>
      </c>
      <c r="D79" s="26"/>
      <c r="E79" s="26"/>
      <c r="F79" s="18" t="str">
        <f aca="false">F12</f>
        <v>Nové Heřminovy</v>
      </c>
      <c r="G79" s="26"/>
      <c r="H79" s="26"/>
      <c r="I79" s="17" t="s">
        <v>22</v>
      </c>
      <c r="J79" s="148" t="str">
        <f aca="false">IF(J12="","",J12)</f>
        <v>4. 3. 2025</v>
      </c>
      <c r="K79" s="26"/>
      <c r="L79" s="119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31" customFormat="true" ht="6.95" hidden="false" customHeight="true" outlineLevel="0" collapsed="false">
      <c r="A80" s="24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119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31" customFormat="true" ht="15.15" hidden="false" customHeight="true" outlineLevel="0" collapsed="false">
      <c r="A81" s="24"/>
      <c r="B81" s="25"/>
      <c r="C81" s="17" t="s">
        <v>24</v>
      </c>
      <c r="D81" s="26"/>
      <c r="E81" s="26"/>
      <c r="F81" s="18" t="str">
        <f aca="false">E15</f>
        <v>Povodí Odry, státní podnik </v>
      </c>
      <c r="G81" s="26"/>
      <c r="H81" s="26"/>
      <c r="I81" s="17" t="s">
        <v>32</v>
      </c>
      <c r="J81" s="149" t="str">
        <f aca="false">E21</f>
        <v>Golik VH, s. r. o.</v>
      </c>
      <c r="K81" s="26"/>
      <c r="L81" s="11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15.15" hidden="false" customHeight="true" outlineLevel="0" collapsed="false">
      <c r="A82" s="24"/>
      <c r="B82" s="25"/>
      <c r="C82" s="17" t="s">
        <v>30</v>
      </c>
      <c r="D82" s="26"/>
      <c r="E82" s="26"/>
      <c r="F82" s="18" t="str">
        <f aca="false">IF(E18="","",E18)</f>
        <v>Vyplň údaj</v>
      </c>
      <c r="G82" s="26"/>
      <c r="H82" s="26"/>
      <c r="I82" s="17" t="s">
        <v>37</v>
      </c>
      <c r="J82" s="149" t="str">
        <f aca="false">E24</f>
        <v> </v>
      </c>
      <c r="K82" s="26"/>
      <c r="L82" s="11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10.3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11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175" customFormat="true" ht="29.3" hidden="false" customHeight="true" outlineLevel="0" collapsed="false">
      <c r="A84" s="169"/>
      <c r="B84" s="170"/>
      <c r="C84" s="171" t="s">
        <v>161</v>
      </c>
      <c r="D84" s="172" t="s">
        <v>60</v>
      </c>
      <c r="E84" s="172" t="s">
        <v>56</v>
      </c>
      <c r="F84" s="172" t="s">
        <v>57</v>
      </c>
      <c r="G84" s="172" t="s">
        <v>162</v>
      </c>
      <c r="H84" s="172" t="s">
        <v>163</v>
      </c>
      <c r="I84" s="172" t="s">
        <v>164</v>
      </c>
      <c r="J84" s="172" t="s">
        <v>152</v>
      </c>
      <c r="K84" s="173" t="s">
        <v>165</v>
      </c>
      <c r="L84" s="174"/>
      <c r="M84" s="74"/>
      <c r="N84" s="75" t="s">
        <v>45</v>
      </c>
      <c r="O84" s="75" t="s">
        <v>166</v>
      </c>
      <c r="P84" s="75" t="s">
        <v>167</v>
      </c>
      <c r="Q84" s="75" t="s">
        <v>168</v>
      </c>
      <c r="R84" s="75" t="s">
        <v>169</v>
      </c>
      <c r="S84" s="75" t="s">
        <v>170</v>
      </c>
      <c r="T84" s="76" t="s">
        <v>171</v>
      </c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</row>
    <row r="85" s="31" customFormat="true" ht="22.8" hidden="false" customHeight="true" outlineLevel="0" collapsed="false">
      <c r="A85" s="24"/>
      <c r="B85" s="25"/>
      <c r="C85" s="82" t="s">
        <v>172</v>
      </c>
      <c r="D85" s="26"/>
      <c r="E85" s="26"/>
      <c r="F85" s="26"/>
      <c r="G85" s="26"/>
      <c r="H85" s="26"/>
      <c r="I85" s="26"/>
      <c r="J85" s="176" t="n">
        <f aca="false">BK85</f>
        <v>0</v>
      </c>
      <c r="K85" s="26"/>
      <c r="L85" s="30"/>
      <c r="M85" s="77"/>
      <c r="N85" s="177"/>
      <c r="O85" s="78"/>
      <c r="P85" s="178" t="n">
        <f aca="false">P86</f>
        <v>0</v>
      </c>
      <c r="Q85" s="78"/>
      <c r="R85" s="178" t="n">
        <f aca="false">R86</f>
        <v>2815.85084352</v>
      </c>
      <c r="S85" s="78"/>
      <c r="T85" s="179" t="n">
        <f aca="false">T86</f>
        <v>2.75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T85" s="3" t="s">
        <v>74</v>
      </c>
      <c r="AU85" s="3" t="s">
        <v>153</v>
      </c>
      <c r="BK85" s="180" t="n">
        <f aca="false">BK86</f>
        <v>0</v>
      </c>
    </row>
    <row r="86" s="181" customFormat="true" ht="25.9" hidden="false" customHeight="true" outlineLevel="0" collapsed="false">
      <c r="B86" s="182"/>
      <c r="C86" s="183"/>
      <c r="D86" s="184" t="s">
        <v>74</v>
      </c>
      <c r="E86" s="185" t="s">
        <v>173</v>
      </c>
      <c r="F86" s="185" t="s">
        <v>174</v>
      </c>
      <c r="G86" s="183"/>
      <c r="H86" s="183"/>
      <c r="I86" s="186"/>
      <c r="J86" s="187" t="n">
        <f aca="false">BK86</f>
        <v>0</v>
      </c>
      <c r="K86" s="183"/>
      <c r="L86" s="188"/>
      <c r="M86" s="189"/>
      <c r="N86" s="190"/>
      <c r="O86" s="190"/>
      <c r="P86" s="191" t="n">
        <f aca="false">P87+P186+P217+P221+P226</f>
        <v>0</v>
      </c>
      <c r="Q86" s="190"/>
      <c r="R86" s="191" t="n">
        <f aca="false">R87+R186+R217+R221+R226</f>
        <v>2815.85084352</v>
      </c>
      <c r="S86" s="190"/>
      <c r="T86" s="192" t="n">
        <f aca="false">T87+T186+T217+T221+T226</f>
        <v>2.75</v>
      </c>
      <c r="AR86" s="193" t="s">
        <v>83</v>
      </c>
      <c r="AT86" s="194" t="s">
        <v>74</v>
      </c>
      <c r="AU86" s="194" t="s">
        <v>75</v>
      </c>
      <c r="AY86" s="193" t="s">
        <v>175</v>
      </c>
      <c r="BK86" s="195" t="n">
        <f aca="false">BK87+BK186+BK217+BK221+BK226</f>
        <v>0</v>
      </c>
    </row>
    <row r="87" s="181" customFormat="true" ht="22.8" hidden="false" customHeight="true" outlineLevel="0" collapsed="false">
      <c r="B87" s="182"/>
      <c r="C87" s="183"/>
      <c r="D87" s="184" t="s">
        <v>74</v>
      </c>
      <c r="E87" s="196" t="s">
        <v>83</v>
      </c>
      <c r="F87" s="196" t="s">
        <v>176</v>
      </c>
      <c r="G87" s="183"/>
      <c r="H87" s="183"/>
      <c r="I87" s="186"/>
      <c r="J87" s="197" t="n">
        <f aca="false">BK87</f>
        <v>0</v>
      </c>
      <c r="K87" s="183"/>
      <c r="L87" s="188"/>
      <c r="M87" s="189"/>
      <c r="N87" s="190"/>
      <c r="O87" s="190"/>
      <c r="P87" s="191" t="n">
        <f aca="false">SUM(P88:P185)</f>
        <v>0</v>
      </c>
      <c r="Q87" s="190"/>
      <c r="R87" s="191" t="n">
        <f aca="false">SUM(R88:R185)</f>
        <v>0</v>
      </c>
      <c r="S87" s="190"/>
      <c r="T87" s="192" t="n">
        <f aca="false">SUM(T88:T185)</f>
        <v>0</v>
      </c>
      <c r="AR87" s="193" t="s">
        <v>83</v>
      </c>
      <c r="AT87" s="194" t="s">
        <v>74</v>
      </c>
      <c r="AU87" s="194" t="s">
        <v>83</v>
      </c>
      <c r="AY87" s="193" t="s">
        <v>175</v>
      </c>
      <c r="BK87" s="195" t="n">
        <f aca="false">SUM(BK88:BK185)</f>
        <v>0</v>
      </c>
    </row>
    <row r="88" s="31" customFormat="true" ht="16.5" hidden="false" customHeight="true" outlineLevel="0" collapsed="false">
      <c r="A88" s="24"/>
      <c r="B88" s="25"/>
      <c r="C88" s="198" t="s">
        <v>83</v>
      </c>
      <c r="D88" s="198" t="s">
        <v>177</v>
      </c>
      <c r="E88" s="199" t="s">
        <v>195</v>
      </c>
      <c r="F88" s="200" t="s">
        <v>196</v>
      </c>
      <c r="G88" s="201" t="s">
        <v>138</v>
      </c>
      <c r="H88" s="202" t="n">
        <v>1</v>
      </c>
      <c r="I88" s="203"/>
      <c r="J88" s="204" t="n">
        <f aca="false">ROUND(I88*H88,2)</f>
        <v>0</v>
      </c>
      <c r="K88" s="200" t="s">
        <v>180</v>
      </c>
      <c r="L88" s="30"/>
      <c r="M88" s="205"/>
      <c r="N88" s="206" t="s">
        <v>46</v>
      </c>
      <c r="O88" s="67"/>
      <c r="P88" s="207" t="n">
        <f aca="false">O88*H88</f>
        <v>0</v>
      </c>
      <c r="Q88" s="207" t="n">
        <v>0</v>
      </c>
      <c r="R88" s="207" t="n">
        <f aca="false">Q88*H88</f>
        <v>0</v>
      </c>
      <c r="S88" s="207" t="n">
        <v>0</v>
      </c>
      <c r="T88" s="208" t="n">
        <f aca="false">S88*H88</f>
        <v>0</v>
      </c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R88" s="209" t="s">
        <v>149</v>
      </c>
      <c r="AT88" s="209" t="s">
        <v>177</v>
      </c>
      <c r="AU88" s="209" t="s">
        <v>85</v>
      </c>
      <c r="AY88" s="3" t="s">
        <v>175</v>
      </c>
      <c r="BE88" s="210" t="n">
        <f aca="false">IF(N88="základní",J88,0)</f>
        <v>0</v>
      </c>
      <c r="BF88" s="210" t="n">
        <f aca="false">IF(N88="snížená",J88,0)</f>
        <v>0</v>
      </c>
      <c r="BG88" s="210" t="n">
        <f aca="false">IF(N88="zákl. přenesená",J88,0)</f>
        <v>0</v>
      </c>
      <c r="BH88" s="210" t="n">
        <f aca="false">IF(N88="sníž. přenesená",J88,0)</f>
        <v>0</v>
      </c>
      <c r="BI88" s="210" t="n">
        <f aca="false">IF(N88="nulová",J88,0)</f>
        <v>0</v>
      </c>
      <c r="BJ88" s="3" t="s">
        <v>83</v>
      </c>
      <c r="BK88" s="210" t="n">
        <f aca="false">ROUND(I88*H88,2)</f>
        <v>0</v>
      </c>
      <c r="BL88" s="3" t="s">
        <v>149</v>
      </c>
      <c r="BM88" s="209" t="s">
        <v>796</v>
      </c>
    </row>
    <row r="89" s="31" customFormat="true" ht="12.8" hidden="false" customHeight="false" outlineLevel="0" collapsed="false">
      <c r="A89" s="24"/>
      <c r="B89" s="25"/>
      <c r="C89" s="26"/>
      <c r="D89" s="211" t="s">
        <v>182</v>
      </c>
      <c r="E89" s="26"/>
      <c r="F89" s="212" t="s">
        <v>198</v>
      </c>
      <c r="G89" s="26"/>
      <c r="H89" s="26"/>
      <c r="I89" s="213"/>
      <c r="J89" s="26"/>
      <c r="K89" s="26"/>
      <c r="L89" s="30"/>
      <c r="M89" s="214"/>
      <c r="N89" s="215"/>
      <c r="O89" s="67"/>
      <c r="P89" s="67"/>
      <c r="Q89" s="67"/>
      <c r="R89" s="67"/>
      <c r="S89" s="67"/>
      <c r="T89" s="68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T89" s="3" t="s">
        <v>182</v>
      </c>
      <c r="AU89" s="3" t="s">
        <v>85</v>
      </c>
    </row>
    <row r="90" s="31" customFormat="true" ht="12.8" hidden="false" customHeight="false" outlineLevel="0" collapsed="false">
      <c r="A90" s="24"/>
      <c r="B90" s="25"/>
      <c r="C90" s="26"/>
      <c r="D90" s="216" t="s">
        <v>184</v>
      </c>
      <c r="E90" s="26"/>
      <c r="F90" s="217" t="s">
        <v>199</v>
      </c>
      <c r="G90" s="26"/>
      <c r="H90" s="26"/>
      <c r="I90" s="213"/>
      <c r="J90" s="26"/>
      <c r="K90" s="26"/>
      <c r="L90" s="30"/>
      <c r="M90" s="214"/>
      <c r="N90" s="215"/>
      <c r="O90" s="67"/>
      <c r="P90" s="67"/>
      <c r="Q90" s="67"/>
      <c r="R90" s="67"/>
      <c r="S90" s="67"/>
      <c r="T90" s="68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T90" s="3" t="s">
        <v>184</v>
      </c>
      <c r="AU90" s="3" t="s">
        <v>85</v>
      </c>
    </row>
    <row r="91" s="218" customFormat="true" ht="12.8" hidden="false" customHeight="false" outlineLevel="0" collapsed="false">
      <c r="B91" s="219"/>
      <c r="C91" s="220"/>
      <c r="D91" s="211" t="s">
        <v>186</v>
      </c>
      <c r="E91" s="221" t="s">
        <v>143</v>
      </c>
      <c r="F91" s="222" t="s">
        <v>83</v>
      </c>
      <c r="G91" s="220"/>
      <c r="H91" s="223" t="n">
        <v>1</v>
      </c>
      <c r="I91" s="224"/>
      <c r="J91" s="220"/>
      <c r="K91" s="220"/>
      <c r="L91" s="225"/>
      <c r="M91" s="226"/>
      <c r="N91" s="227"/>
      <c r="O91" s="227"/>
      <c r="P91" s="227"/>
      <c r="Q91" s="227"/>
      <c r="R91" s="227"/>
      <c r="S91" s="227"/>
      <c r="T91" s="228"/>
      <c r="AT91" s="229" t="s">
        <v>186</v>
      </c>
      <c r="AU91" s="229" t="s">
        <v>85</v>
      </c>
      <c r="AV91" s="218" t="s">
        <v>85</v>
      </c>
      <c r="AW91" s="218" t="s">
        <v>36</v>
      </c>
      <c r="AX91" s="218" t="s">
        <v>83</v>
      </c>
      <c r="AY91" s="229" t="s">
        <v>175</v>
      </c>
    </row>
    <row r="92" s="31" customFormat="true" ht="16.5" hidden="false" customHeight="true" outlineLevel="0" collapsed="false">
      <c r="A92" s="24"/>
      <c r="B92" s="25"/>
      <c r="C92" s="198" t="s">
        <v>85</v>
      </c>
      <c r="D92" s="198" t="s">
        <v>177</v>
      </c>
      <c r="E92" s="199" t="s">
        <v>212</v>
      </c>
      <c r="F92" s="200" t="s">
        <v>213</v>
      </c>
      <c r="G92" s="201" t="s">
        <v>138</v>
      </c>
      <c r="H92" s="202" t="n">
        <v>1</v>
      </c>
      <c r="I92" s="203"/>
      <c r="J92" s="204" t="n">
        <f aca="false">ROUND(I92*H92,2)</f>
        <v>0</v>
      </c>
      <c r="K92" s="200" t="s">
        <v>180</v>
      </c>
      <c r="L92" s="30"/>
      <c r="M92" s="205"/>
      <c r="N92" s="206" t="s">
        <v>46</v>
      </c>
      <c r="O92" s="67"/>
      <c r="P92" s="207" t="n">
        <f aca="false">O92*H92</f>
        <v>0</v>
      </c>
      <c r="Q92" s="207" t="n">
        <v>0</v>
      </c>
      <c r="R92" s="207" t="n">
        <f aca="false">Q92*H92</f>
        <v>0</v>
      </c>
      <c r="S92" s="207" t="n">
        <v>0</v>
      </c>
      <c r="T92" s="208" t="n">
        <f aca="false">S92*H92</f>
        <v>0</v>
      </c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R92" s="209" t="s">
        <v>149</v>
      </c>
      <c r="AT92" s="209" t="s">
        <v>177</v>
      </c>
      <c r="AU92" s="209" t="s">
        <v>85</v>
      </c>
      <c r="AY92" s="3" t="s">
        <v>175</v>
      </c>
      <c r="BE92" s="210" t="n">
        <f aca="false">IF(N92="základní",J92,0)</f>
        <v>0</v>
      </c>
      <c r="BF92" s="210" t="n">
        <f aca="false">IF(N92="snížená",J92,0)</f>
        <v>0</v>
      </c>
      <c r="BG92" s="210" t="n">
        <f aca="false">IF(N92="zákl. přenesená",J92,0)</f>
        <v>0</v>
      </c>
      <c r="BH92" s="210" t="n">
        <f aca="false">IF(N92="sníž. přenesená",J92,0)</f>
        <v>0</v>
      </c>
      <c r="BI92" s="210" t="n">
        <f aca="false">IF(N92="nulová",J92,0)</f>
        <v>0</v>
      </c>
      <c r="BJ92" s="3" t="s">
        <v>83</v>
      </c>
      <c r="BK92" s="210" t="n">
        <f aca="false">ROUND(I92*H92,2)</f>
        <v>0</v>
      </c>
      <c r="BL92" s="3" t="s">
        <v>149</v>
      </c>
      <c r="BM92" s="209" t="s">
        <v>797</v>
      </c>
    </row>
    <row r="93" s="31" customFormat="true" ht="12.8" hidden="false" customHeight="false" outlineLevel="0" collapsed="false">
      <c r="A93" s="24"/>
      <c r="B93" s="25"/>
      <c r="C93" s="26"/>
      <c r="D93" s="211" t="s">
        <v>182</v>
      </c>
      <c r="E93" s="26"/>
      <c r="F93" s="212" t="s">
        <v>215</v>
      </c>
      <c r="G93" s="26"/>
      <c r="H93" s="26"/>
      <c r="I93" s="213"/>
      <c r="J93" s="26"/>
      <c r="K93" s="26"/>
      <c r="L93" s="30"/>
      <c r="M93" s="214"/>
      <c r="N93" s="215"/>
      <c r="O93" s="67"/>
      <c r="P93" s="67"/>
      <c r="Q93" s="67"/>
      <c r="R93" s="67"/>
      <c r="S93" s="67"/>
      <c r="T93" s="68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T93" s="3" t="s">
        <v>182</v>
      </c>
      <c r="AU93" s="3" t="s">
        <v>85</v>
      </c>
    </row>
    <row r="94" s="31" customFormat="true" ht="12.8" hidden="false" customHeight="false" outlineLevel="0" collapsed="false">
      <c r="A94" s="24"/>
      <c r="B94" s="25"/>
      <c r="C94" s="26"/>
      <c r="D94" s="216" t="s">
        <v>184</v>
      </c>
      <c r="E94" s="26"/>
      <c r="F94" s="217" t="s">
        <v>216</v>
      </c>
      <c r="G94" s="26"/>
      <c r="H94" s="26"/>
      <c r="I94" s="213"/>
      <c r="J94" s="26"/>
      <c r="K94" s="26"/>
      <c r="L94" s="30"/>
      <c r="M94" s="214"/>
      <c r="N94" s="215"/>
      <c r="O94" s="67"/>
      <c r="P94" s="67"/>
      <c r="Q94" s="67"/>
      <c r="R94" s="67"/>
      <c r="S94" s="67"/>
      <c r="T94" s="68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T94" s="3" t="s">
        <v>184</v>
      </c>
      <c r="AU94" s="3" t="s">
        <v>85</v>
      </c>
    </row>
    <row r="95" s="218" customFormat="true" ht="12.8" hidden="false" customHeight="false" outlineLevel="0" collapsed="false">
      <c r="B95" s="219"/>
      <c r="C95" s="220"/>
      <c r="D95" s="211" t="s">
        <v>186</v>
      </c>
      <c r="E95" s="221"/>
      <c r="F95" s="222" t="s">
        <v>143</v>
      </c>
      <c r="G95" s="220"/>
      <c r="H95" s="223" t="n">
        <v>1</v>
      </c>
      <c r="I95" s="224"/>
      <c r="J95" s="220"/>
      <c r="K95" s="220"/>
      <c r="L95" s="225"/>
      <c r="M95" s="226"/>
      <c r="N95" s="227"/>
      <c r="O95" s="227"/>
      <c r="P95" s="227"/>
      <c r="Q95" s="227"/>
      <c r="R95" s="227"/>
      <c r="S95" s="227"/>
      <c r="T95" s="228"/>
      <c r="AT95" s="229" t="s">
        <v>186</v>
      </c>
      <c r="AU95" s="229" t="s">
        <v>85</v>
      </c>
      <c r="AV95" s="218" t="s">
        <v>85</v>
      </c>
      <c r="AW95" s="218" t="s">
        <v>36</v>
      </c>
      <c r="AX95" s="218" t="s">
        <v>83</v>
      </c>
      <c r="AY95" s="229" t="s">
        <v>175</v>
      </c>
    </row>
    <row r="96" s="31" customFormat="true" ht="16.5" hidden="false" customHeight="true" outlineLevel="0" collapsed="false">
      <c r="A96" s="24"/>
      <c r="B96" s="25"/>
      <c r="C96" s="198" t="s">
        <v>194</v>
      </c>
      <c r="D96" s="198" t="s">
        <v>177</v>
      </c>
      <c r="E96" s="199" t="s">
        <v>229</v>
      </c>
      <c r="F96" s="200" t="s">
        <v>230</v>
      </c>
      <c r="G96" s="201" t="s">
        <v>138</v>
      </c>
      <c r="H96" s="202" t="n">
        <v>3</v>
      </c>
      <c r="I96" s="203"/>
      <c r="J96" s="204" t="n">
        <f aca="false">ROUND(I96*H96,2)</f>
        <v>0</v>
      </c>
      <c r="K96" s="200" t="s">
        <v>180</v>
      </c>
      <c r="L96" s="30"/>
      <c r="M96" s="205"/>
      <c r="N96" s="206" t="s">
        <v>46</v>
      </c>
      <c r="O96" s="67"/>
      <c r="P96" s="207" t="n">
        <f aca="false">O96*H96</f>
        <v>0</v>
      </c>
      <c r="Q96" s="207" t="n">
        <v>0</v>
      </c>
      <c r="R96" s="207" t="n">
        <f aca="false">Q96*H96</f>
        <v>0</v>
      </c>
      <c r="S96" s="207" t="n">
        <v>0</v>
      </c>
      <c r="T96" s="208" t="n">
        <f aca="false">S96*H96</f>
        <v>0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R96" s="209" t="s">
        <v>149</v>
      </c>
      <c r="AT96" s="209" t="s">
        <v>177</v>
      </c>
      <c r="AU96" s="209" t="s">
        <v>85</v>
      </c>
      <c r="AY96" s="3" t="s">
        <v>175</v>
      </c>
      <c r="BE96" s="210" t="n">
        <f aca="false">IF(N96="základní",J96,0)</f>
        <v>0</v>
      </c>
      <c r="BF96" s="210" t="n">
        <f aca="false">IF(N96="snížená",J96,0)</f>
        <v>0</v>
      </c>
      <c r="BG96" s="210" t="n">
        <f aca="false">IF(N96="zákl. přenesená",J96,0)</f>
        <v>0</v>
      </c>
      <c r="BH96" s="210" t="n">
        <f aca="false">IF(N96="sníž. přenesená",J96,0)</f>
        <v>0</v>
      </c>
      <c r="BI96" s="210" t="n">
        <f aca="false">IF(N96="nulová",J96,0)</f>
        <v>0</v>
      </c>
      <c r="BJ96" s="3" t="s">
        <v>83</v>
      </c>
      <c r="BK96" s="210" t="n">
        <f aca="false">ROUND(I96*H96,2)</f>
        <v>0</v>
      </c>
      <c r="BL96" s="3" t="s">
        <v>149</v>
      </c>
      <c r="BM96" s="209" t="s">
        <v>798</v>
      </c>
    </row>
    <row r="97" s="31" customFormat="true" ht="12.8" hidden="false" customHeight="false" outlineLevel="0" collapsed="false">
      <c r="A97" s="24"/>
      <c r="B97" s="25"/>
      <c r="C97" s="26"/>
      <c r="D97" s="211" t="s">
        <v>182</v>
      </c>
      <c r="E97" s="26"/>
      <c r="F97" s="212" t="s">
        <v>232</v>
      </c>
      <c r="G97" s="26"/>
      <c r="H97" s="26"/>
      <c r="I97" s="213"/>
      <c r="J97" s="26"/>
      <c r="K97" s="26"/>
      <c r="L97" s="30"/>
      <c r="M97" s="214"/>
      <c r="N97" s="215"/>
      <c r="O97" s="67"/>
      <c r="P97" s="67"/>
      <c r="Q97" s="67"/>
      <c r="R97" s="67"/>
      <c r="S97" s="67"/>
      <c r="T97" s="68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T97" s="3" t="s">
        <v>182</v>
      </c>
      <c r="AU97" s="3" t="s">
        <v>85</v>
      </c>
    </row>
    <row r="98" s="31" customFormat="true" ht="12.8" hidden="false" customHeight="false" outlineLevel="0" collapsed="false">
      <c r="A98" s="24"/>
      <c r="B98" s="25"/>
      <c r="C98" s="26"/>
      <c r="D98" s="216" t="s">
        <v>184</v>
      </c>
      <c r="E98" s="26"/>
      <c r="F98" s="217" t="s">
        <v>233</v>
      </c>
      <c r="G98" s="26"/>
      <c r="H98" s="26"/>
      <c r="I98" s="213"/>
      <c r="J98" s="26"/>
      <c r="K98" s="26"/>
      <c r="L98" s="30"/>
      <c r="M98" s="214"/>
      <c r="N98" s="215"/>
      <c r="O98" s="67"/>
      <c r="P98" s="67"/>
      <c r="Q98" s="67"/>
      <c r="R98" s="67"/>
      <c r="S98" s="67"/>
      <c r="T98" s="68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T98" s="3" t="s">
        <v>184</v>
      </c>
      <c r="AU98" s="3" t="s">
        <v>85</v>
      </c>
    </row>
    <row r="99" s="218" customFormat="true" ht="12.8" hidden="false" customHeight="false" outlineLevel="0" collapsed="false">
      <c r="B99" s="219"/>
      <c r="C99" s="220"/>
      <c r="D99" s="211" t="s">
        <v>186</v>
      </c>
      <c r="E99" s="221" t="s">
        <v>147</v>
      </c>
      <c r="F99" s="222" t="s">
        <v>194</v>
      </c>
      <c r="G99" s="220"/>
      <c r="H99" s="223" t="n">
        <v>3</v>
      </c>
      <c r="I99" s="224"/>
      <c r="J99" s="220"/>
      <c r="K99" s="220"/>
      <c r="L99" s="225"/>
      <c r="M99" s="226"/>
      <c r="N99" s="227"/>
      <c r="O99" s="227"/>
      <c r="P99" s="227"/>
      <c r="Q99" s="227"/>
      <c r="R99" s="227"/>
      <c r="S99" s="227"/>
      <c r="T99" s="228"/>
      <c r="AT99" s="229" t="s">
        <v>186</v>
      </c>
      <c r="AU99" s="229" t="s">
        <v>85</v>
      </c>
      <c r="AV99" s="218" t="s">
        <v>85</v>
      </c>
      <c r="AW99" s="218" t="s">
        <v>36</v>
      </c>
      <c r="AX99" s="218" t="s">
        <v>83</v>
      </c>
      <c r="AY99" s="229" t="s">
        <v>175</v>
      </c>
    </row>
    <row r="100" s="31" customFormat="true" ht="16.5" hidden="false" customHeight="true" outlineLevel="0" collapsed="false">
      <c r="A100" s="24"/>
      <c r="B100" s="25"/>
      <c r="C100" s="198" t="s">
        <v>149</v>
      </c>
      <c r="D100" s="198" t="s">
        <v>177</v>
      </c>
      <c r="E100" s="199" t="s">
        <v>253</v>
      </c>
      <c r="F100" s="200" t="s">
        <v>254</v>
      </c>
      <c r="G100" s="201" t="s">
        <v>129</v>
      </c>
      <c r="H100" s="202" t="n">
        <v>101.6</v>
      </c>
      <c r="I100" s="203"/>
      <c r="J100" s="204" t="n">
        <f aca="false">ROUND(I100*H100,2)</f>
        <v>0</v>
      </c>
      <c r="K100" s="200" t="s">
        <v>180</v>
      </c>
      <c r="L100" s="30"/>
      <c r="M100" s="205"/>
      <c r="N100" s="206" t="s">
        <v>46</v>
      </c>
      <c r="O100" s="67"/>
      <c r="P100" s="207" t="n">
        <f aca="false">O100*H100</f>
        <v>0</v>
      </c>
      <c r="Q100" s="207" t="n">
        <v>0</v>
      </c>
      <c r="R100" s="207" t="n">
        <f aca="false">Q100*H100</f>
        <v>0</v>
      </c>
      <c r="S100" s="207" t="n">
        <v>0</v>
      </c>
      <c r="T100" s="208" t="n">
        <f aca="false">S100*H100</f>
        <v>0</v>
      </c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R100" s="209" t="s">
        <v>149</v>
      </c>
      <c r="AT100" s="209" t="s">
        <v>177</v>
      </c>
      <c r="AU100" s="209" t="s">
        <v>85</v>
      </c>
      <c r="AY100" s="3" t="s">
        <v>175</v>
      </c>
      <c r="BE100" s="210" t="n">
        <f aca="false">IF(N100="základní",J100,0)</f>
        <v>0</v>
      </c>
      <c r="BF100" s="210" t="n">
        <f aca="false">IF(N100="snížená",J100,0)</f>
        <v>0</v>
      </c>
      <c r="BG100" s="210" t="n">
        <f aca="false">IF(N100="zákl. přenesená",J100,0)</f>
        <v>0</v>
      </c>
      <c r="BH100" s="210" t="n">
        <f aca="false">IF(N100="sníž. přenesená",J100,0)</f>
        <v>0</v>
      </c>
      <c r="BI100" s="210" t="n">
        <f aca="false">IF(N100="nulová",J100,0)</f>
        <v>0</v>
      </c>
      <c r="BJ100" s="3" t="s">
        <v>83</v>
      </c>
      <c r="BK100" s="210" t="n">
        <f aca="false">ROUND(I100*H100,2)</f>
        <v>0</v>
      </c>
      <c r="BL100" s="3" t="s">
        <v>149</v>
      </c>
      <c r="BM100" s="209" t="s">
        <v>799</v>
      </c>
    </row>
    <row r="101" s="31" customFormat="true" ht="12.8" hidden="false" customHeight="false" outlineLevel="0" collapsed="false">
      <c r="A101" s="24"/>
      <c r="B101" s="25"/>
      <c r="C101" s="26"/>
      <c r="D101" s="211" t="s">
        <v>182</v>
      </c>
      <c r="E101" s="26"/>
      <c r="F101" s="212" t="s">
        <v>256</v>
      </c>
      <c r="G101" s="26"/>
      <c r="H101" s="26"/>
      <c r="I101" s="213"/>
      <c r="J101" s="26"/>
      <c r="K101" s="26"/>
      <c r="L101" s="30"/>
      <c r="M101" s="214"/>
      <c r="N101" s="215"/>
      <c r="O101" s="67"/>
      <c r="P101" s="67"/>
      <c r="Q101" s="67"/>
      <c r="R101" s="67"/>
      <c r="S101" s="67"/>
      <c r="T101" s="68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T101" s="3" t="s">
        <v>182</v>
      </c>
      <c r="AU101" s="3" t="s">
        <v>85</v>
      </c>
    </row>
    <row r="102" s="31" customFormat="true" ht="12.8" hidden="false" customHeight="false" outlineLevel="0" collapsed="false">
      <c r="A102" s="24"/>
      <c r="B102" s="25"/>
      <c r="C102" s="26"/>
      <c r="D102" s="216" t="s">
        <v>184</v>
      </c>
      <c r="E102" s="26"/>
      <c r="F102" s="217" t="s">
        <v>257</v>
      </c>
      <c r="G102" s="26"/>
      <c r="H102" s="26"/>
      <c r="I102" s="213"/>
      <c r="J102" s="26"/>
      <c r="K102" s="26"/>
      <c r="L102" s="30"/>
      <c r="M102" s="214"/>
      <c r="N102" s="215"/>
      <c r="O102" s="67"/>
      <c r="P102" s="67"/>
      <c r="Q102" s="67"/>
      <c r="R102" s="67"/>
      <c r="S102" s="67"/>
      <c r="T102" s="68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T102" s="3" t="s">
        <v>184</v>
      </c>
      <c r="AU102" s="3" t="s">
        <v>85</v>
      </c>
    </row>
    <row r="103" s="218" customFormat="true" ht="12.8" hidden="false" customHeight="false" outlineLevel="0" collapsed="false">
      <c r="B103" s="219"/>
      <c r="C103" s="220"/>
      <c r="D103" s="211" t="s">
        <v>186</v>
      </c>
      <c r="E103" s="221"/>
      <c r="F103" s="222" t="s">
        <v>800</v>
      </c>
      <c r="G103" s="220"/>
      <c r="H103" s="223" t="n">
        <v>101.6</v>
      </c>
      <c r="I103" s="224"/>
      <c r="J103" s="220"/>
      <c r="K103" s="220"/>
      <c r="L103" s="225"/>
      <c r="M103" s="226"/>
      <c r="N103" s="227"/>
      <c r="O103" s="227"/>
      <c r="P103" s="227"/>
      <c r="Q103" s="227"/>
      <c r="R103" s="227"/>
      <c r="S103" s="227"/>
      <c r="T103" s="228"/>
      <c r="AT103" s="229" t="s">
        <v>186</v>
      </c>
      <c r="AU103" s="229" t="s">
        <v>85</v>
      </c>
      <c r="AV103" s="218" t="s">
        <v>85</v>
      </c>
      <c r="AW103" s="218" t="s">
        <v>36</v>
      </c>
      <c r="AX103" s="218" t="s">
        <v>75</v>
      </c>
      <c r="AY103" s="229" t="s">
        <v>175</v>
      </c>
    </row>
    <row r="104" s="230" customFormat="true" ht="12.8" hidden="false" customHeight="false" outlineLevel="0" collapsed="false">
      <c r="B104" s="231"/>
      <c r="C104" s="232"/>
      <c r="D104" s="211" t="s">
        <v>186</v>
      </c>
      <c r="E104" s="233" t="s">
        <v>127</v>
      </c>
      <c r="F104" s="234" t="s">
        <v>210</v>
      </c>
      <c r="G104" s="232"/>
      <c r="H104" s="235" t="n">
        <v>101.6</v>
      </c>
      <c r="I104" s="236"/>
      <c r="J104" s="232"/>
      <c r="K104" s="232"/>
      <c r="L104" s="237"/>
      <c r="M104" s="238"/>
      <c r="N104" s="239"/>
      <c r="O104" s="239"/>
      <c r="P104" s="239"/>
      <c r="Q104" s="239"/>
      <c r="R104" s="239"/>
      <c r="S104" s="239"/>
      <c r="T104" s="240"/>
      <c r="AT104" s="241" t="s">
        <v>186</v>
      </c>
      <c r="AU104" s="241" t="s">
        <v>85</v>
      </c>
      <c r="AV104" s="230" t="s">
        <v>149</v>
      </c>
      <c r="AW104" s="230" t="s">
        <v>36</v>
      </c>
      <c r="AX104" s="230" t="s">
        <v>83</v>
      </c>
      <c r="AY104" s="241" t="s">
        <v>175</v>
      </c>
    </row>
    <row r="105" s="31" customFormat="true" ht="16.5" hidden="false" customHeight="true" outlineLevel="0" collapsed="false">
      <c r="A105" s="24"/>
      <c r="B105" s="25"/>
      <c r="C105" s="198" t="s">
        <v>204</v>
      </c>
      <c r="D105" s="198" t="s">
        <v>177</v>
      </c>
      <c r="E105" s="199" t="s">
        <v>260</v>
      </c>
      <c r="F105" s="200" t="s">
        <v>261</v>
      </c>
      <c r="G105" s="201" t="s">
        <v>112</v>
      </c>
      <c r="H105" s="202" t="n">
        <v>727.012</v>
      </c>
      <c r="I105" s="203"/>
      <c r="J105" s="204" t="n">
        <f aca="false">ROUND(I105*H105,2)</f>
        <v>0</v>
      </c>
      <c r="K105" s="200" t="s">
        <v>180</v>
      </c>
      <c r="L105" s="30"/>
      <c r="M105" s="205"/>
      <c r="N105" s="206" t="s">
        <v>46</v>
      </c>
      <c r="O105" s="67"/>
      <c r="P105" s="207" t="n">
        <f aca="false">O105*H105</f>
        <v>0</v>
      </c>
      <c r="Q105" s="207" t="n">
        <v>0</v>
      </c>
      <c r="R105" s="207" t="n">
        <f aca="false">Q105*H105</f>
        <v>0</v>
      </c>
      <c r="S105" s="207" t="n">
        <v>0</v>
      </c>
      <c r="T105" s="208" t="n">
        <f aca="false">S105*H105</f>
        <v>0</v>
      </c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R105" s="209" t="s">
        <v>149</v>
      </c>
      <c r="AT105" s="209" t="s">
        <v>177</v>
      </c>
      <c r="AU105" s="209" t="s">
        <v>85</v>
      </c>
      <c r="AY105" s="3" t="s">
        <v>175</v>
      </c>
      <c r="BE105" s="210" t="n">
        <f aca="false">IF(N105="základní",J105,0)</f>
        <v>0</v>
      </c>
      <c r="BF105" s="210" t="n">
        <f aca="false">IF(N105="snížená",J105,0)</f>
        <v>0</v>
      </c>
      <c r="BG105" s="210" t="n">
        <f aca="false">IF(N105="zákl. přenesená",J105,0)</f>
        <v>0</v>
      </c>
      <c r="BH105" s="210" t="n">
        <f aca="false">IF(N105="sníž. přenesená",J105,0)</f>
        <v>0</v>
      </c>
      <c r="BI105" s="210" t="n">
        <f aca="false">IF(N105="nulová",J105,0)</f>
        <v>0</v>
      </c>
      <c r="BJ105" s="3" t="s">
        <v>83</v>
      </c>
      <c r="BK105" s="210" t="n">
        <f aca="false">ROUND(I105*H105,2)</f>
        <v>0</v>
      </c>
      <c r="BL105" s="3" t="s">
        <v>149</v>
      </c>
      <c r="BM105" s="209" t="s">
        <v>262</v>
      </c>
    </row>
    <row r="106" s="31" customFormat="true" ht="12.8" hidden="false" customHeight="false" outlineLevel="0" collapsed="false">
      <c r="A106" s="24"/>
      <c r="B106" s="25"/>
      <c r="C106" s="26"/>
      <c r="D106" s="211" t="s">
        <v>182</v>
      </c>
      <c r="E106" s="26"/>
      <c r="F106" s="212" t="s">
        <v>263</v>
      </c>
      <c r="G106" s="26"/>
      <c r="H106" s="26"/>
      <c r="I106" s="213"/>
      <c r="J106" s="26"/>
      <c r="K106" s="26"/>
      <c r="L106" s="30"/>
      <c r="M106" s="214"/>
      <c r="N106" s="215"/>
      <c r="O106" s="67"/>
      <c r="P106" s="67"/>
      <c r="Q106" s="67"/>
      <c r="R106" s="67"/>
      <c r="S106" s="67"/>
      <c r="T106" s="68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T106" s="3" t="s">
        <v>182</v>
      </c>
      <c r="AU106" s="3" t="s">
        <v>85</v>
      </c>
    </row>
    <row r="107" s="31" customFormat="true" ht="12.8" hidden="false" customHeight="false" outlineLevel="0" collapsed="false">
      <c r="A107" s="24"/>
      <c r="B107" s="25"/>
      <c r="C107" s="26"/>
      <c r="D107" s="216" t="s">
        <v>184</v>
      </c>
      <c r="E107" s="26"/>
      <c r="F107" s="217" t="s">
        <v>264</v>
      </c>
      <c r="G107" s="26"/>
      <c r="H107" s="26"/>
      <c r="I107" s="213"/>
      <c r="J107" s="26"/>
      <c r="K107" s="26"/>
      <c r="L107" s="30"/>
      <c r="M107" s="214"/>
      <c r="N107" s="215"/>
      <c r="O107" s="67"/>
      <c r="P107" s="67"/>
      <c r="Q107" s="67"/>
      <c r="R107" s="67"/>
      <c r="S107" s="67"/>
      <c r="T107" s="68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T107" s="3" t="s">
        <v>184</v>
      </c>
      <c r="AU107" s="3" t="s">
        <v>85</v>
      </c>
    </row>
    <row r="108" s="242" customFormat="true" ht="12.8" hidden="false" customHeight="false" outlineLevel="0" collapsed="false">
      <c r="B108" s="243"/>
      <c r="C108" s="244"/>
      <c r="D108" s="211" t="s">
        <v>186</v>
      </c>
      <c r="E108" s="245"/>
      <c r="F108" s="246" t="s">
        <v>801</v>
      </c>
      <c r="G108" s="244"/>
      <c r="H108" s="245"/>
      <c r="I108" s="247"/>
      <c r="J108" s="244"/>
      <c r="K108" s="244"/>
      <c r="L108" s="248"/>
      <c r="M108" s="249"/>
      <c r="N108" s="250"/>
      <c r="O108" s="250"/>
      <c r="P108" s="250"/>
      <c r="Q108" s="250"/>
      <c r="R108" s="250"/>
      <c r="S108" s="250"/>
      <c r="T108" s="251"/>
      <c r="AT108" s="252" t="s">
        <v>186</v>
      </c>
      <c r="AU108" s="252" t="s">
        <v>85</v>
      </c>
      <c r="AV108" s="242" t="s">
        <v>83</v>
      </c>
      <c r="AW108" s="242" t="s">
        <v>36</v>
      </c>
      <c r="AX108" s="242" t="s">
        <v>75</v>
      </c>
      <c r="AY108" s="252" t="s">
        <v>175</v>
      </c>
    </row>
    <row r="109" s="218" customFormat="true" ht="12.8" hidden="false" customHeight="false" outlineLevel="0" collapsed="false">
      <c r="B109" s="219"/>
      <c r="C109" s="220"/>
      <c r="D109" s="211" t="s">
        <v>186</v>
      </c>
      <c r="E109" s="221"/>
      <c r="F109" s="222" t="s">
        <v>802</v>
      </c>
      <c r="G109" s="220"/>
      <c r="H109" s="223" t="n">
        <v>81.006</v>
      </c>
      <c r="I109" s="224"/>
      <c r="J109" s="220"/>
      <c r="K109" s="220"/>
      <c r="L109" s="225"/>
      <c r="M109" s="226"/>
      <c r="N109" s="227"/>
      <c r="O109" s="227"/>
      <c r="P109" s="227"/>
      <c r="Q109" s="227"/>
      <c r="R109" s="227"/>
      <c r="S109" s="227"/>
      <c r="T109" s="228"/>
      <c r="AT109" s="229" t="s">
        <v>186</v>
      </c>
      <c r="AU109" s="229" t="s">
        <v>85</v>
      </c>
      <c r="AV109" s="218" t="s">
        <v>85</v>
      </c>
      <c r="AW109" s="218" t="s">
        <v>36</v>
      </c>
      <c r="AX109" s="218" t="s">
        <v>75</v>
      </c>
      <c r="AY109" s="229" t="s">
        <v>175</v>
      </c>
    </row>
    <row r="110" s="218" customFormat="true" ht="12.8" hidden="false" customHeight="false" outlineLevel="0" collapsed="false">
      <c r="B110" s="219"/>
      <c r="C110" s="220"/>
      <c r="D110" s="211" t="s">
        <v>186</v>
      </c>
      <c r="E110" s="221"/>
      <c r="F110" s="222" t="s">
        <v>803</v>
      </c>
      <c r="G110" s="220"/>
      <c r="H110" s="223" t="n">
        <v>44.005</v>
      </c>
      <c r="I110" s="224"/>
      <c r="J110" s="220"/>
      <c r="K110" s="220"/>
      <c r="L110" s="225"/>
      <c r="M110" s="226"/>
      <c r="N110" s="227"/>
      <c r="O110" s="227"/>
      <c r="P110" s="227"/>
      <c r="Q110" s="227"/>
      <c r="R110" s="227"/>
      <c r="S110" s="227"/>
      <c r="T110" s="228"/>
      <c r="AT110" s="229" t="s">
        <v>186</v>
      </c>
      <c r="AU110" s="229" t="s">
        <v>85</v>
      </c>
      <c r="AV110" s="218" t="s">
        <v>85</v>
      </c>
      <c r="AW110" s="218" t="s">
        <v>36</v>
      </c>
      <c r="AX110" s="218" t="s">
        <v>75</v>
      </c>
      <c r="AY110" s="229" t="s">
        <v>175</v>
      </c>
    </row>
    <row r="111" s="218" customFormat="true" ht="12.8" hidden="false" customHeight="false" outlineLevel="0" collapsed="false">
      <c r="B111" s="219"/>
      <c r="C111" s="220"/>
      <c r="D111" s="211" t="s">
        <v>186</v>
      </c>
      <c r="E111" s="221"/>
      <c r="F111" s="222" t="s">
        <v>804</v>
      </c>
      <c r="G111" s="220"/>
      <c r="H111" s="223" t="n">
        <v>53.25</v>
      </c>
      <c r="I111" s="224"/>
      <c r="J111" s="220"/>
      <c r="K111" s="220"/>
      <c r="L111" s="225"/>
      <c r="M111" s="226"/>
      <c r="N111" s="227"/>
      <c r="O111" s="227"/>
      <c r="P111" s="227"/>
      <c r="Q111" s="227"/>
      <c r="R111" s="227"/>
      <c r="S111" s="227"/>
      <c r="T111" s="228"/>
      <c r="AT111" s="229" t="s">
        <v>186</v>
      </c>
      <c r="AU111" s="229" t="s">
        <v>85</v>
      </c>
      <c r="AV111" s="218" t="s">
        <v>85</v>
      </c>
      <c r="AW111" s="218" t="s">
        <v>36</v>
      </c>
      <c r="AX111" s="218" t="s">
        <v>75</v>
      </c>
      <c r="AY111" s="229" t="s">
        <v>175</v>
      </c>
    </row>
    <row r="112" s="218" customFormat="true" ht="12.8" hidden="false" customHeight="false" outlineLevel="0" collapsed="false">
      <c r="B112" s="219"/>
      <c r="C112" s="220"/>
      <c r="D112" s="211" t="s">
        <v>186</v>
      </c>
      <c r="E112" s="221"/>
      <c r="F112" s="222" t="s">
        <v>805</v>
      </c>
      <c r="G112" s="220"/>
      <c r="H112" s="223" t="n">
        <v>109.2</v>
      </c>
      <c r="I112" s="224"/>
      <c r="J112" s="220"/>
      <c r="K112" s="220"/>
      <c r="L112" s="225"/>
      <c r="M112" s="226"/>
      <c r="N112" s="227"/>
      <c r="O112" s="227"/>
      <c r="P112" s="227"/>
      <c r="Q112" s="227"/>
      <c r="R112" s="227"/>
      <c r="S112" s="227"/>
      <c r="T112" s="228"/>
      <c r="AT112" s="229" t="s">
        <v>186</v>
      </c>
      <c r="AU112" s="229" t="s">
        <v>85</v>
      </c>
      <c r="AV112" s="218" t="s">
        <v>85</v>
      </c>
      <c r="AW112" s="218" t="s">
        <v>36</v>
      </c>
      <c r="AX112" s="218" t="s">
        <v>75</v>
      </c>
      <c r="AY112" s="229" t="s">
        <v>175</v>
      </c>
    </row>
    <row r="113" s="218" customFormat="true" ht="12.8" hidden="false" customHeight="false" outlineLevel="0" collapsed="false">
      <c r="B113" s="219"/>
      <c r="C113" s="220"/>
      <c r="D113" s="211" t="s">
        <v>186</v>
      </c>
      <c r="E113" s="221"/>
      <c r="F113" s="222" t="s">
        <v>806</v>
      </c>
      <c r="G113" s="220"/>
      <c r="H113" s="223" t="n">
        <v>106</v>
      </c>
      <c r="I113" s="224"/>
      <c r="J113" s="220"/>
      <c r="K113" s="220"/>
      <c r="L113" s="225"/>
      <c r="M113" s="226"/>
      <c r="N113" s="227"/>
      <c r="O113" s="227"/>
      <c r="P113" s="227"/>
      <c r="Q113" s="227"/>
      <c r="R113" s="227"/>
      <c r="S113" s="227"/>
      <c r="T113" s="228"/>
      <c r="AT113" s="229" t="s">
        <v>186</v>
      </c>
      <c r="AU113" s="229" t="s">
        <v>85</v>
      </c>
      <c r="AV113" s="218" t="s">
        <v>85</v>
      </c>
      <c r="AW113" s="218" t="s">
        <v>36</v>
      </c>
      <c r="AX113" s="218" t="s">
        <v>75</v>
      </c>
      <c r="AY113" s="229" t="s">
        <v>175</v>
      </c>
    </row>
    <row r="114" s="218" customFormat="true" ht="12.8" hidden="false" customHeight="false" outlineLevel="0" collapsed="false">
      <c r="B114" s="219"/>
      <c r="C114" s="220"/>
      <c r="D114" s="211" t="s">
        <v>186</v>
      </c>
      <c r="E114" s="221"/>
      <c r="F114" s="222" t="s">
        <v>807</v>
      </c>
      <c r="G114" s="220"/>
      <c r="H114" s="223" t="n">
        <v>48.95</v>
      </c>
      <c r="I114" s="224"/>
      <c r="J114" s="220"/>
      <c r="K114" s="220"/>
      <c r="L114" s="225"/>
      <c r="M114" s="226"/>
      <c r="N114" s="227"/>
      <c r="O114" s="227"/>
      <c r="P114" s="227"/>
      <c r="Q114" s="227"/>
      <c r="R114" s="227"/>
      <c r="S114" s="227"/>
      <c r="T114" s="228"/>
      <c r="AT114" s="229" t="s">
        <v>186</v>
      </c>
      <c r="AU114" s="229" t="s">
        <v>85</v>
      </c>
      <c r="AV114" s="218" t="s">
        <v>85</v>
      </c>
      <c r="AW114" s="218" t="s">
        <v>36</v>
      </c>
      <c r="AX114" s="218" t="s">
        <v>75</v>
      </c>
      <c r="AY114" s="229" t="s">
        <v>175</v>
      </c>
    </row>
    <row r="115" s="218" customFormat="true" ht="12.8" hidden="false" customHeight="false" outlineLevel="0" collapsed="false">
      <c r="B115" s="219"/>
      <c r="C115" s="220"/>
      <c r="D115" s="211" t="s">
        <v>186</v>
      </c>
      <c r="E115" s="221"/>
      <c r="F115" s="222" t="s">
        <v>808</v>
      </c>
      <c r="G115" s="220"/>
      <c r="H115" s="223" t="n">
        <v>45.75</v>
      </c>
      <c r="I115" s="224"/>
      <c r="J115" s="220"/>
      <c r="K115" s="220"/>
      <c r="L115" s="225"/>
      <c r="M115" s="226"/>
      <c r="N115" s="227"/>
      <c r="O115" s="227"/>
      <c r="P115" s="227"/>
      <c r="Q115" s="227"/>
      <c r="R115" s="227"/>
      <c r="S115" s="227"/>
      <c r="T115" s="228"/>
      <c r="AT115" s="229" t="s">
        <v>186</v>
      </c>
      <c r="AU115" s="229" t="s">
        <v>85</v>
      </c>
      <c r="AV115" s="218" t="s">
        <v>85</v>
      </c>
      <c r="AW115" s="218" t="s">
        <v>36</v>
      </c>
      <c r="AX115" s="218" t="s">
        <v>75</v>
      </c>
      <c r="AY115" s="229" t="s">
        <v>175</v>
      </c>
    </row>
    <row r="116" s="218" customFormat="true" ht="12.8" hidden="false" customHeight="false" outlineLevel="0" collapsed="false">
      <c r="B116" s="219"/>
      <c r="C116" s="220"/>
      <c r="D116" s="211" t="s">
        <v>186</v>
      </c>
      <c r="E116" s="221"/>
      <c r="F116" s="222" t="s">
        <v>809</v>
      </c>
      <c r="G116" s="220"/>
      <c r="H116" s="223" t="n">
        <v>96.7</v>
      </c>
      <c r="I116" s="224"/>
      <c r="J116" s="220"/>
      <c r="K116" s="220"/>
      <c r="L116" s="225"/>
      <c r="M116" s="226"/>
      <c r="N116" s="227"/>
      <c r="O116" s="227"/>
      <c r="P116" s="227"/>
      <c r="Q116" s="227"/>
      <c r="R116" s="227"/>
      <c r="S116" s="227"/>
      <c r="T116" s="228"/>
      <c r="AT116" s="229" t="s">
        <v>186</v>
      </c>
      <c r="AU116" s="229" t="s">
        <v>85</v>
      </c>
      <c r="AV116" s="218" t="s">
        <v>85</v>
      </c>
      <c r="AW116" s="218" t="s">
        <v>36</v>
      </c>
      <c r="AX116" s="218" t="s">
        <v>75</v>
      </c>
      <c r="AY116" s="229" t="s">
        <v>175</v>
      </c>
    </row>
    <row r="117" s="218" customFormat="true" ht="12.8" hidden="false" customHeight="false" outlineLevel="0" collapsed="false">
      <c r="B117" s="219"/>
      <c r="C117" s="220"/>
      <c r="D117" s="211" t="s">
        <v>186</v>
      </c>
      <c r="E117" s="221"/>
      <c r="F117" s="222" t="s">
        <v>810</v>
      </c>
      <c r="G117" s="220"/>
      <c r="H117" s="223" t="n">
        <v>102.3</v>
      </c>
      <c r="I117" s="224"/>
      <c r="J117" s="220"/>
      <c r="K117" s="220"/>
      <c r="L117" s="225"/>
      <c r="M117" s="226"/>
      <c r="N117" s="227"/>
      <c r="O117" s="227"/>
      <c r="P117" s="227"/>
      <c r="Q117" s="227"/>
      <c r="R117" s="227"/>
      <c r="S117" s="227"/>
      <c r="T117" s="228"/>
      <c r="AT117" s="229" t="s">
        <v>186</v>
      </c>
      <c r="AU117" s="229" t="s">
        <v>85</v>
      </c>
      <c r="AV117" s="218" t="s">
        <v>85</v>
      </c>
      <c r="AW117" s="218" t="s">
        <v>36</v>
      </c>
      <c r="AX117" s="218" t="s">
        <v>75</v>
      </c>
      <c r="AY117" s="229" t="s">
        <v>175</v>
      </c>
    </row>
    <row r="118" s="218" customFormat="true" ht="12.8" hidden="false" customHeight="false" outlineLevel="0" collapsed="false">
      <c r="B118" s="219"/>
      <c r="C118" s="220"/>
      <c r="D118" s="211" t="s">
        <v>186</v>
      </c>
      <c r="E118" s="221"/>
      <c r="F118" s="222" t="s">
        <v>811</v>
      </c>
      <c r="G118" s="220"/>
      <c r="H118" s="223" t="n">
        <v>98.5</v>
      </c>
      <c r="I118" s="224"/>
      <c r="J118" s="220"/>
      <c r="K118" s="220"/>
      <c r="L118" s="225"/>
      <c r="M118" s="226"/>
      <c r="N118" s="227"/>
      <c r="O118" s="227"/>
      <c r="P118" s="227"/>
      <c r="Q118" s="227"/>
      <c r="R118" s="227"/>
      <c r="S118" s="227"/>
      <c r="T118" s="228"/>
      <c r="AT118" s="229" t="s">
        <v>186</v>
      </c>
      <c r="AU118" s="229" t="s">
        <v>85</v>
      </c>
      <c r="AV118" s="218" t="s">
        <v>85</v>
      </c>
      <c r="AW118" s="218" t="s">
        <v>36</v>
      </c>
      <c r="AX118" s="218" t="s">
        <v>75</v>
      </c>
      <c r="AY118" s="229" t="s">
        <v>175</v>
      </c>
    </row>
    <row r="119" s="218" customFormat="true" ht="12.8" hidden="false" customHeight="false" outlineLevel="0" collapsed="false">
      <c r="B119" s="219"/>
      <c r="C119" s="220"/>
      <c r="D119" s="211" t="s">
        <v>186</v>
      </c>
      <c r="E119" s="221"/>
      <c r="F119" s="222" t="s">
        <v>812</v>
      </c>
      <c r="G119" s="220"/>
      <c r="H119" s="223" t="n">
        <v>96.1</v>
      </c>
      <c r="I119" s="224"/>
      <c r="J119" s="220"/>
      <c r="K119" s="220"/>
      <c r="L119" s="225"/>
      <c r="M119" s="226"/>
      <c r="N119" s="227"/>
      <c r="O119" s="227"/>
      <c r="P119" s="227"/>
      <c r="Q119" s="227"/>
      <c r="R119" s="227"/>
      <c r="S119" s="227"/>
      <c r="T119" s="228"/>
      <c r="AT119" s="229" t="s">
        <v>186</v>
      </c>
      <c r="AU119" s="229" t="s">
        <v>85</v>
      </c>
      <c r="AV119" s="218" t="s">
        <v>85</v>
      </c>
      <c r="AW119" s="218" t="s">
        <v>36</v>
      </c>
      <c r="AX119" s="218" t="s">
        <v>75</v>
      </c>
      <c r="AY119" s="229" t="s">
        <v>175</v>
      </c>
    </row>
    <row r="120" s="218" customFormat="true" ht="12.8" hidden="false" customHeight="false" outlineLevel="0" collapsed="false">
      <c r="B120" s="219"/>
      <c r="C120" s="220"/>
      <c r="D120" s="211" t="s">
        <v>186</v>
      </c>
      <c r="E120" s="221"/>
      <c r="F120" s="222" t="s">
        <v>813</v>
      </c>
      <c r="G120" s="220"/>
      <c r="H120" s="223" t="n">
        <v>89.2</v>
      </c>
      <c r="I120" s="224"/>
      <c r="J120" s="220"/>
      <c r="K120" s="220"/>
      <c r="L120" s="225"/>
      <c r="M120" s="226"/>
      <c r="N120" s="227"/>
      <c r="O120" s="227"/>
      <c r="P120" s="227"/>
      <c r="Q120" s="227"/>
      <c r="R120" s="227"/>
      <c r="S120" s="227"/>
      <c r="T120" s="228"/>
      <c r="AT120" s="229" t="s">
        <v>186</v>
      </c>
      <c r="AU120" s="229" t="s">
        <v>85</v>
      </c>
      <c r="AV120" s="218" t="s">
        <v>85</v>
      </c>
      <c r="AW120" s="218" t="s">
        <v>36</v>
      </c>
      <c r="AX120" s="218" t="s">
        <v>75</v>
      </c>
      <c r="AY120" s="229" t="s">
        <v>175</v>
      </c>
    </row>
    <row r="121" s="218" customFormat="true" ht="12.8" hidden="false" customHeight="false" outlineLevel="0" collapsed="false">
      <c r="B121" s="219"/>
      <c r="C121" s="220"/>
      <c r="D121" s="211" t="s">
        <v>186</v>
      </c>
      <c r="E121" s="221"/>
      <c r="F121" s="222" t="s">
        <v>814</v>
      </c>
      <c r="G121" s="220"/>
      <c r="H121" s="223" t="n">
        <v>64.5</v>
      </c>
      <c r="I121" s="224"/>
      <c r="J121" s="220"/>
      <c r="K121" s="220"/>
      <c r="L121" s="225"/>
      <c r="M121" s="226"/>
      <c r="N121" s="227"/>
      <c r="O121" s="227"/>
      <c r="P121" s="227"/>
      <c r="Q121" s="227"/>
      <c r="R121" s="227"/>
      <c r="S121" s="227"/>
      <c r="T121" s="228"/>
      <c r="AT121" s="229" t="s">
        <v>186</v>
      </c>
      <c r="AU121" s="229" t="s">
        <v>85</v>
      </c>
      <c r="AV121" s="218" t="s">
        <v>85</v>
      </c>
      <c r="AW121" s="218" t="s">
        <v>36</v>
      </c>
      <c r="AX121" s="218" t="s">
        <v>75</v>
      </c>
      <c r="AY121" s="229" t="s">
        <v>175</v>
      </c>
    </row>
    <row r="122" s="218" customFormat="true" ht="12.8" hidden="false" customHeight="false" outlineLevel="0" collapsed="false">
      <c r="B122" s="219"/>
      <c r="C122" s="220"/>
      <c r="D122" s="211" t="s">
        <v>186</v>
      </c>
      <c r="E122" s="221"/>
      <c r="F122" s="222" t="s">
        <v>815</v>
      </c>
      <c r="G122" s="220"/>
      <c r="H122" s="223" t="n">
        <v>88.4</v>
      </c>
      <c r="I122" s="224"/>
      <c r="J122" s="220"/>
      <c r="K122" s="220"/>
      <c r="L122" s="225"/>
      <c r="M122" s="226"/>
      <c r="N122" s="227"/>
      <c r="O122" s="227"/>
      <c r="P122" s="227"/>
      <c r="Q122" s="227"/>
      <c r="R122" s="227"/>
      <c r="S122" s="227"/>
      <c r="T122" s="228"/>
      <c r="AT122" s="229" t="s">
        <v>186</v>
      </c>
      <c r="AU122" s="229" t="s">
        <v>85</v>
      </c>
      <c r="AV122" s="218" t="s">
        <v>85</v>
      </c>
      <c r="AW122" s="218" t="s">
        <v>36</v>
      </c>
      <c r="AX122" s="218" t="s">
        <v>75</v>
      </c>
      <c r="AY122" s="229" t="s">
        <v>175</v>
      </c>
    </row>
    <row r="123" s="218" customFormat="true" ht="12.8" hidden="false" customHeight="false" outlineLevel="0" collapsed="false">
      <c r="B123" s="219"/>
      <c r="C123" s="220"/>
      <c r="D123" s="211" t="s">
        <v>186</v>
      </c>
      <c r="E123" s="221"/>
      <c r="F123" s="222" t="s">
        <v>816</v>
      </c>
      <c r="G123" s="220"/>
      <c r="H123" s="223" t="n">
        <v>75.051</v>
      </c>
      <c r="I123" s="224"/>
      <c r="J123" s="220"/>
      <c r="K123" s="220"/>
      <c r="L123" s="225"/>
      <c r="M123" s="226"/>
      <c r="N123" s="227"/>
      <c r="O123" s="227"/>
      <c r="P123" s="227"/>
      <c r="Q123" s="227"/>
      <c r="R123" s="227"/>
      <c r="S123" s="227"/>
      <c r="T123" s="228"/>
      <c r="AT123" s="229" t="s">
        <v>186</v>
      </c>
      <c r="AU123" s="229" t="s">
        <v>85</v>
      </c>
      <c r="AV123" s="218" t="s">
        <v>85</v>
      </c>
      <c r="AW123" s="218" t="s">
        <v>36</v>
      </c>
      <c r="AX123" s="218" t="s">
        <v>75</v>
      </c>
      <c r="AY123" s="229" t="s">
        <v>175</v>
      </c>
    </row>
    <row r="124" s="218" customFormat="true" ht="12.8" hidden="false" customHeight="false" outlineLevel="0" collapsed="false">
      <c r="B124" s="219"/>
      <c r="C124" s="220"/>
      <c r="D124" s="211" t="s">
        <v>186</v>
      </c>
      <c r="E124" s="221"/>
      <c r="F124" s="222" t="s">
        <v>817</v>
      </c>
      <c r="G124" s="220"/>
      <c r="H124" s="223" t="n">
        <v>12.775</v>
      </c>
      <c r="I124" s="224"/>
      <c r="J124" s="220"/>
      <c r="K124" s="220"/>
      <c r="L124" s="225"/>
      <c r="M124" s="226"/>
      <c r="N124" s="227"/>
      <c r="O124" s="227"/>
      <c r="P124" s="227"/>
      <c r="Q124" s="227"/>
      <c r="R124" s="227"/>
      <c r="S124" s="227"/>
      <c r="T124" s="228"/>
      <c r="AT124" s="229" t="s">
        <v>186</v>
      </c>
      <c r="AU124" s="229" t="s">
        <v>85</v>
      </c>
      <c r="AV124" s="218" t="s">
        <v>85</v>
      </c>
      <c r="AW124" s="218" t="s">
        <v>36</v>
      </c>
      <c r="AX124" s="218" t="s">
        <v>75</v>
      </c>
      <c r="AY124" s="229" t="s">
        <v>175</v>
      </c>
    </row>
    <row r="125" s="230" customFormat="true" ht="12.8" hidden="false" customHeight="false" outlineLevel="0" collapsed="false">
      <c r="B125" s="231"/>
      <c r="C125" s="232"/>
      <c r="D125" s="211" t="s">
        <v>186</v>
      </c>
      <c r="E125" s="233" t="s">
        <v>118</v>
      </c>
      <c r="F125" s="234" t="s">
        <v>210</v>
      </c>
      <c r="G125" s="232"/>
      <c r="H125" s="235" t="n">
        <v>1211.687</v>
      </c>
      <c r="I125" s="236"/>
      <c r="J125" s="232"/>
      <c r="K125" s="232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186</v>
      </c>
      <c r="AU125" s="241" t="s">
        <v>85</v>
      </c>
      <c r="AV125" s="230" t="s">
        <v>149</v>
      </c>
      <c r="AW125" s="230" t="s">
        <v>36</v>
      </c>
      <c r="AX125" s="230" t="s">
        <v>75</v>
      </c>
      <c r="AY125" s="241" t="s">
        <v>175</v>
      </c>
    </row>
    <row r="126" s="218" customFormat="true" ht="12.8" hidden="false" customHeight="false" outlineLevel="0" collapsed="false">
      <c r="B126" s="219"/>
      <c r="C126" s="220"/>
      <c r="D126" s="211" t="s">
        <v>186</v>
      </c>
      <c r="E126" s="221"/>
      <c r="F126" s="222" t="s">
        <v>272</v>
      </c>
      <c r="G126" s="220"/>
      <c r="H126" s="223" t="n">
        <v>727.012</v>
      </c>
      <c r="I126" s="224"/>
      <c r="J126" s="220"/>
      <c r="K126" s="220"/>
      <c r="L126" s="225"/>
      <c r="M126" s="226"/>
      <c r="N126" s="227"/>
      <c r="O126" s="227"/>
      <c r="P126" s="227"/>
      <c r="Q126" s="227"/>
      <c r="R126" s="227"/>
      <c r="S126" s="227"/>
      <c r="T126" s="228"/>
      <c r="AT126" s="229" t="s">
        <v>186</v>
      </c>
      <c r="AU126" s="229" t="s">
        <v>85</v>
      </c>
      <c r="AV126" s="218" t="s">
        <v>85</v>
      </c>
      <c r="AW126" s="218" t="s">
        <v>36</v>
      </c>
      <c r="AX126" s="218" t="s">
        <v>83</v>
      </c>
      <c r="AY126" s="229" t="s">
        <v>175</v>
      </c>
    </row>
    <row r="127" s="31" customFormat="true" ht="24.15" hidden="false" customHeight="true" outlineLevel="0" collapsed="false">
      <c r="A127" s="24"/>
      <c r="B127" s="25"/>
      <c r="C127" s="198" t="s">
        <v>211</v>
      </c>
      <c r="D127" s="198" t="s">
        <v>177</v>
      </c>
      <c r="E127" s="199" t="s">
        <v>274</v>
      </c>
      <c r="F127" s="200" t="s">
        <v>275</v>
      </c>
      <c r="G127" s="201" t="s">
        <v>112</v>
      </c>
      <c r="H127" s="202" t="n">
        <v>484.675</v>
      </c>
      <c r="I127" s="203"/>
      <c r="J127" s="204" t="n">
        <f aca="false">ROUND(I127*H127,2)</f>
        <v>0</v>
      </c>
      <c r="K127" s="200" t="s">
        <v>180</v>
      </c>
      <c r="L127" s="30"/>
      <c r="M127" s="205"/>
      <c r="N127" s="206" t="s">
        <v>46</v>
      </c>
      <c r="O127" s="67"/>
      <c r="P127" s="207" t="n">
        <f aca="false">O127*H127</f>
        <v>0</v>
      </c>
      <c r="Q127" s="207" t="n">
        <v>0</v>
      </c>
      <c r="R127" s="207" t="n">
        <f aca="false">Q127*H127</f>
        <v>0</v>
      </c>
      <c r="S127" s="207" t="n">
        <v>0</v>
      </c>
      <c r="T127" s="208" t="n">
        <f aca="false">S127*H127</f>
        <v>0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R127" s="209" t="s">
        <v>149</v>
      </c>
      <c r="AT127" s="209" t="s">
        <v>177</v>
      </c>
      <c r="AU127" s="209" t="s">
        <v>85</v>
      </c>
      <c r="AY127" s="3" t="s">
        <v>175</v>
      </c>
      <c r="BE127" s="210" t="n">
        <f aca="false">IF(N127="základní",J127,0)</f>
        <v>0</v>
      </c>
      <c r="BF127" s="210" t="n">
        <f aca="false">IF(N127="snížená",J127,0)</f>
        <v>0</v>
      </c>
      <c r="BG127" s="210" t="n">
        <f aca="false">IF(N127="zákl. přenesená",J127,0)</f>
        <v>0</v>
      </c>
      <c r="BH127" s="210" t="n">
        <f aca="false">IF(N127="sníž. přenesená",J127,0)</f>
        <v>0</v>
      </c>
      <c r="BI127" s="210" t="n">
        <f aca="false">IF(N127="nulová",J127,0)</f>
        <v>0</v>
      </c>
      <c r="BJ127" s="3" t="s">
        <v>83</v>
      </c>
      <c r="BK127" s="210" t="n">
        <f aca="false">ROUND(I127*H127,2)</f>
        <v>0</v>
      </c>
      <c r="BL127" s="3" t="s">
        <v>149</v>
      </c>
      <c r="BM127" s="209" t="s">
        <v>276</v>
      </c>
    </row>
    <row r="128" s="31" customFormat="true" ht="16.4" hidden="false" customHeight="false" outlineLevel="0" collapsed="false">
      <c r="A128" s="24"/>
      <c r="B128" s="25"/>
      <c r="C128" s="26"/>
      <c r="D128" s="211" t="s">
        <v>182</v>
      </c>
      <c r="E128" s="26"/>
      <c r="F128" s="212" t="s">
        <v>277</v>
      </c>
      <c r="G128" s="26"/>
      <c r="H128" s="26"/>
      <c r="I128" s="213"/>
      <c r="J128" s="26"/>
      <c r="K128" s="26"/>
      <c r="L128" s="30"/>
      <c r="M128" s="214"/>
      <c r="N128" s="215"/>
      <c r="O128" s="67"/>
      <c r="P128" s="67"/>
      <c r="Q128" s="67"/>
      <c r="R128" s="67"/>
      <c r="S128" s="67"/>
      <c r="T128" s="68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T128" s="3" t="s">
        <v>182</v>
      </c>
      <c r="AU128" s="3" t="s">
        <v>85</v>
      </c>
    </row>
    <row r="129" s="31" customFormat="true" ht="12.8" hidden="false" customHeight="false" outlineLevel="0" collapsed="false">
      <c r="A129" s="24"/>
      <c r="B129" s="25"/>
      <c r="C129" s="26"/>
      <c r="D129" s="216" t="s">
        <v>184</v>
      </c>
      <c r="E129" s="26"/>
      <c r="F129" s="217" t="s">
        <v>278</v>
      </c>
      <c r="G129" s="26"/>
      <c r="H129" s="26"/>
      <c r="I129" s="213"/>
      <c r="J129" s="26"/>
      <c r="K129" s="26"/>
      <c r="L129" s="30"/>
      <c r="M129" s="214"/>
      <c r="N129" s="215"/>
      <c r="O129" s="67"/>
      <c r="P129" s="67"/>
      <c r="Q129" s="67"/>
      <c r="R129" s="67"/>
      <c r="S129" s="67"/>
      <c r="T129" s="68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T129" s="3" t="s">
        <v>184</v>
      </c>
      <c r="AU129" s="3" t="s">
        <v>85</v>
      </c>
    </row>
    <row r="130" s="218" customFormat="true" ht="12.8" hidden="false" customHeight="false" outlineLevel="0" collapsed="false">
      <c r="B130" s="219"/>
      <c r="C130" s="220"/>
      <c r="D130" s="211" t="s">
        <v>186</v>
      </c>
      <c r="E130" s="221"/>
      <c r="F130" s="222" t="s">
        <v>279</v>
      </c>
      <c r="G130" s="220"/>
      <c r="H130" s="223" t="n">
        <v>484.675</v>
      </c>
      <c r="I130" s="224"/>
      <c r="J130" s="220"/>
      <c r="K130" s="220"/>
      <c r="L130" s="225"/>
      <c r="M130" s="226"/>
      <c r="N130" s="227"/>
      <c r="O130" s="227"/>
      <c r="P130" s="227"/>
      <c r="Q130" s="227"/>
      <c r="R130" s="227"/>
      <c r="S130" s="227"/>
      <c r="T130" s="228"/>
      <c r="AT130" s="229" t="s">
        <v>186</v>
      </c>
      <c r="AU130" s="229" t="s">
        <v>85</v>
      </c>
      <c r="AV130" s="218" t="s">
        <v>85</v>
      </c>
      <c r="AW130" s="218" t="s">
        <v>36</v>
      </c>
      <c r="AX130" s="218" t="s">
        <v>83</v>
      </c>
      <c r="AY130" s="229" t="s">
        <v>175</v>
      </c>
    </row>
    <row r="131" s="31" customFormat="true" ht="16.5" hidden="false" customHeight="true" outlineLevel="0" collapsed="false">
      <c r="A131" s="24"/>
      <c r="B131" s="25"/>
      <c r="C131" s="198" t="s">
        <v>217</v>
      </c>
      <c r="D131" s="198" t="s">
        <v>177</v>
      </c>
      <c r="E131" s="199" t="s">
        <v>287</v>
      </c>
      <c r="F131" s="200" t="s">
        <v>288</v>
      </c>
      <c r="G131" s="201" t="s">
        <v>138</v>
      </c>
      <c r="H131" s="202" t="n">
        <v>1</v>
      </c>
      <c r="I131" s="203"/>
      <c r="J131" s="204" t="n">
        <f aca="false">ROUND(I131*H131,2)</f>
        <v>0</v>
      </c>
      <c r="K131" s="200" t="s">
        <v>180</v>
      </c>
      <c r="L131" s="30"/>
      <c r="M131" s="205"/>
      <c r="N131" s="206" t="s">
        <v>46</v>
      </c>
      <c r="O131" s="67"/>
      <c r="P131" s="207" t="n">
        <f aca="false">O131*H131</f>
        <v>0</v>
      </c>
      <c r="Q131" s="207" t="n">
        <v>0</v>
      </c>
      <c r="R131" s="207" t="n">
        <f aca="false">Q131*H131</f>
        <v>0</v>
      </c>
      <c r="S131" s="207" t="n">
        <v>0</v>
      </c>
      <c r="T131" s="208" t="n">
        <f aca="false">S131*H131</f>
        <v>0</v>
      </c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R131" s="209" t="s">
        <v>149</v>
      </c>
      <c r="AT131" s="209" t="s">
        <v>177</v>
      </c>
      <c r="AU131" s="209" t="s">
        <v>85</v>
      </c>
      <c r="AY131" s="3" t="s">
        <v>175</v>
      </c>
      <c r="BE131" s="210" t="n">
        <f aca="false">IF(N131="základní",J131,0)</f>
        <v>0</v>
      </c>
      <c r="BF131" s="210" t="n">
        <f aca="false">IF(N131="snížená",J131,0)</f>
        <v>0</v>
      </c>
      <c r="BG131" s="210" t="n">
        <f aca="false">IF(N131="zákl. přenesená",J131,0)</f>
        <v>0</v>
      </c>
      <c r="BH131" s="210" t="n">
        <f aca="false">IF(N131="sníž. přenesená",J131,0)</f>
        <v>0</v>
      </c>
      <c r="BI131" s="210" t="n">
        <f aca="false">IF(N131="nulová",J131,0)</f>
        <v>0</v>
      </c>
      <c r="BJ131" s="3" t="s">
        <v>83</v>
      </c>
      <c r="BK131" s="210" t="n">
        <f aca="false">ROUND(I131*H131,2)</f>
        <v>0</v>
      </c>
      <c r="BL131" s="3" t="s">
        <v>149</v>
      </c>
      <c r="BM131" s="209" t="s">
        <v>818</v>
      </c>
    </row>
    <row r="132" s="31" customFormat="true" ht="16.4" hidden="false" customHeight="false" outlineLevel="0" collapsed="false">
      <c r="A132" s="24"/>
      <c r="B132" s="25"/>
      <c r="C132" s="26"/>
      <c r="D132" s="211" t="s">
        <v>182</v>
      </c>
      <c r="E132" s="26"/>
      <c r="F132" s="212" t="s">
        <v>290</v>
      </c>
      <c r="G132" s="26"/>
      <c r="H132" s="26"/>
      <c r="I132" s="213"/>
      <c r="J132" s="26"/>
      <c r="K132" s="26"/>
      <c r="L132" s="30"/>
      <c r="M132" s="214"/>
      <c r="N132" s="215"/>
      <c r="O132" s="67"/>
      <c r="P132" s="67"/>
      <c r="Q132" s="67"/>
      <c r="R132" s="67"/>
      <c r="S132" s="67"/>
      <c r="T132" s="68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T132" s="3" t="s">
        <v>182</v>
      </c>
      <c r="AU132" s="3" t="s">
        <v>85</v>
      </c>
    </row>
    <row r="133" s="31" customFormat="true" ht="12.8" hidden="false" customHeight="false" outlineLevel="0" collapsed="false">
      <c r="A133" s="24"/>
      <c r="B133" s="25"/>
      <c r="C133" s="26"/>
      <c r="D133" s="216" t="s">
        <v>184</v>
      </c>
      <c r="E133" s="26"/>
      <c r="F133" s="217" t="s">
        <v>291</v>
      </c>
      <c r="G133" s="26"/>
      <c r="H133" s="26"/>
      <c r="I133" s="213"/>
      <c r="J133" s="26"/>
      <c r="K133" s="26"/>
      <c r="L133" s="30"/>
      <c r="M133" s="214"/>
      <c r="N133" s="215"/>
      <c r="O133" s="67"/>
      <c r="P133" s="67"/>
      <c r="Q133" s="67"/>
      <c r="R133" s="67"/>
      <c r="S133" s="67"/>
      <c r="T133" s="68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T133" s="3" t="s">
        <v>184</v>
      </c>
      <c r="AU133" s="3" t="s">
        <v>85</v>
      </c>
    </row>
    <row r="134" s="218" customFormat="true" ht="12.8" hidden="false" customHeight="false" outlineLevel="0" collapsed="false">
      <c r="B134" s="219"/>
      <c r="C134" s="220"/>
      <c r="D134" s="211" t="s">
        <v>186</v>
      </c>
      <c r="E134" s="221"/>
      <c r="F134" s="222" t="s">
        <v>143</v>
      </c>
      <c r="G134" s="220"/>
      <c r="H134" s="223" t="n">
        <v>1</v>
      </c>
      <c r="I134" s="224"/>
      <c r="J134" s="220"/>
      <c r="K134" s="220"/>
      <c r="L134" s="225"/>
      <c r="M134" s="226"/>
      <c r="N134" s="227"/>
      <c r="O134" s="227"/>
      <c r="P134" s="227"/>
      <c r="Q134" s="227"/>
      <c r="R134" s="227"/>
      <c r="S134" s="227"/>
      <c r="T134" s="228"/>
      <c r="AT134" s="229" t="s">
        <v>186</v>
      </c>
      <c r="AU134" s="229" t="s">
        <v>85</v>
      </c>
      <c r="AV134" s="218" t="s">
        <v>85</v>
      </c>
      <c r="AW134" s="218" t="s">
        <v>36</v>
      </c>
      <c r="AX134" s="218" t="s">
        <v>83</v>
      </c>
      <c r="AY134" s="229" t="s">
        <v>175</v>
      </c>
    </row>
    <row r="135" s="31" customFormat="true" ht="16.5" hidden="false" customHeight="true" outlineLevel="0" collapsed="false">
      <c r="A135" s="24"/>
      <c r="B135" s="25"/>
      <c r="C135" s="198" t="s">
        <v>223</v>
      </c>
      <c r="D135" s="198" t="s">
        <v>177</v>
      </c>
      <c r="E135" s="199" t="s">
        <v>299</v>
      </c>
      <c r="F135" s="200" t="s">
        <v>300</v>
      </c>
      <c r="G135" s="201" t="s">
        <v>138</v>
      </c>
      <c r="H135" s="202" t="n">
        <v>3</v>
      </c>
      <c r="I135" s="203"/>
      <c r="J135" s="204" t="n">
        <f aca="false">ROUND(I135*H135,2)</f>
        <v>0</v>
      </c>
      <c r="K135" s="200" t="s">
        <v>180</v>
      </c>
      <c r="L135" s="30"/>
      <c r="M135" s="205"/>
      <c r="N135" s="206" t="s">
        <v>46</v>
      </c>
      <c r="O135" s="67"/>
      <c r="P135" s="207" t="n">
        <f aca="false">O135*H135</f>
        <v>0</v>
      </c>
      <c r="Q135" s="207" t="n">
        <v>0</v>
      </c>
      <c r="R135" s="207" t="n">
        <f aca="false">Q135*H135</f>
        <v>0</v>
      </c>
      <c r="S135" s="207" t="n">
        <v>0</v>
      </c>
      <c r="T135" s="208" t="n">
        <f aca="false">S135*H135</f>
        <v>0</v>
      </c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R135" s="209" t="s">
        <v>149</v>
      </c>
      <c r="AT135" s="209" t="s">
        <v>177</v>
      </c>
      <c r="AU135" s="209" t="s">
        <v>85</v>
      </c>
      <c r="AY135" s="3" t="s">
        <v>175</v>
      </c>
      <c r="BE135" s="210" t="n">
        <f aca="false">IF(N135="základní",J135,0)</f>
        <v>0</v>
      </c>
      <c r="BF135" s="210" t="n">
        <f aca="false">IF(N135="snížená",J135,0)</f>
        <v>0</v>
      </c>
      <c r="BG135" s="210" t="n">
        <f aca="false">IF(N135="zákl. přenesená",J135,0)</f>
        <v>0</v>
      </c>
      <c r="BH135" s="210" t="n">
        <f aca="false">IF(N135="sníž. přenesená",J135,0)</f>
        <v>0</v>
      </c>
      <c r="BI135" s="210" t="n">
        <f aca="false">IF(N135="nulová",J135,0)</f>
        <v>0</v>
      </c>
      <c r="BJ135" s="3" t="s">
        <v>83</v>
      </c>
      <c r="BK135" s="210" t="n">
        <f aca="false">ROUND(I135*H135,2)</f>
        <v>0</v>
      </c>
      <c r="BL135" s="3" t="s">
        <v>149</v>
      </c>
      <c r="BM135" s="209" t="s">
        <v>819</v>
      </c>
    </row>
    <row r="136" s="31" customFormat="true" ht="12.8" hidden="false" customHeight="false" outlineLevel="0" collapsed="false">
      <c r="A136" s="24"/>
      <c r="B136" s="25"/>
      <c r="C136" s="26"/>
      <c r="D136" s="211" t="s">
        <v>182</v>
      </c>
      <c r="E136" s="26"/>
      <c r="F136" s="212" t="s">
        <v>302</v>
      </c>
      <c r="G136" s="26"/>
      <c r="H136" s="26"/>
      <c r="I136" s="213"/>
      <c r="J136" s="26"/>
      <c r="K136" s="26"/>
      <c r="L136" s="30"/>
      <c r="M136" s="214"/>
      <c r="N136" s="215"/>
      <c r="O136" s="67"/>
      <c r="P136" s="67"/>
      <c r="Q136" s="67"/>
      <c r="R136" s="67"/>
      <c r="S136" s="67"/>
      <c r="T136" s="68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T136" s="3" t="s">
        <v>182</v>
      </c>
      <c r="AU136" s="3" t="s">
        <v>85</v>
      </c>
    </row>
    <row r="137" s="31" customFormat="true" ht="12.8" hidden="false" customHeight="false" outlineLevel="0" collapsed="false">
      <c r="A137" s="24"/>
      <c r="B137" s="25"/>
      <c r="C137" s="26"/>
      <c r="D137" s="216" t="s">
        <v>184</v>
      </c>
      <c r="E137" s="26"/>
      <c r="F137" s="217" t="s">
        <v>303</v>
      </c>
      <c r="G137" s="26"/>
      <c r="H137" s="26"/>
      <c r="I137" s="213"/>
      <c r="J137" s="26"/>
      <c r="K137" s="26"/>
      <c r="L137" s="30"/>
      <c r="M137" s="214"/>
      <c r="N137" s="215"/>
      <c r="O137" s="67"/>
      <c r="P137" s="67"/>
      <c r="Q137" s="67"/>
      <c r="R137" s="67"/>
      <c r="S137" s="67"/>
      <c r="T137" s="68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T137" s="3" t="s">
        <v>184</v>
      </c>
      <c r="AU137" s="3" t="s">
        <v>85</v>
      </c>
    </row>
    <row r="138" s="218" customFormat="true" ht="12.8" hidden="false" customHeight="false" outlineLevel="0" collapsed="false">
      <c r="B138" s="219"/>
      <c r="C138" s="220"/>
      <c r="D138" s="211" t="s">
        <v>186</v>
      </c>
      <c r="E138" s="221"/>
      <c r="F138" s="222" t="s">
        <v>147</v>
      </c>
      <c r="G138" s="220"/>
      <c r="H138" s="223" t="n">
        <v>3</v>
      </c>
      <c r="I138" s="224"/>
      <c r="J138" s="220"/>
      <c r="K138" s="220"/>
      <c r="L138" s="225"/>
      <c r="M138" s="226"/>
      <c r="N138" s="227"/>
      <c r="O138" s="227"/>
      <c r="P138" s="227"/>
      <c r="Q138" s="227"/>
      <c r="R138" s="227"/>
      <c r="S138" s="227"/>
      <c r="T138" s="228"/>
      <c r="AT138" s="229" t="s">
        <v>186</v>
      </c>
      <c r="AU138" s="229" t="s">
        <v>85</v>
      </c>
      <c r="AV138" s="218" t="s">
        <v>85</v>
      </c>
      <c r="AW138" s="218" t="s">
        <v>36</v>
      </c>
      <c r="AX138" s="218" t="s">
        <v>83</v>
      </c>
      <c r="AY138" s="229" t="s">
        <v>175</v>
      </c>
    </row>
    <row r="139" s="31" customFormat="true" ht="21.75" hidden="false" customHeight="true" outlineLevel="0" collapsed="false">
      <c r="A139" s="24"/>
      <c r="B139" s="25"/>
      <c r="C139" s="198" t="s">
        <v>139</v>
      </c>
      <c r="D139" s="198" t="s">
        <v>177</v>
      </c>
      <c r="E139" s="199" t="s">
        <v>313</v>
      </c>
      <c r="F139" s="200" t="s">
        <v>314</v>
      </c>
      <c r="G139" s="201" t="s">
        <v>138</v>
      </c>
      <c r="H139" s="202" t="n">
        <v>19</v>
      </c>
      <c r="I139" s="203"/>
      <c r="J139" s="204" t="n">
        <f aca="false">ROUND(I139*H139,2)</f>
        <v>0</v>
      </c>
      <c r="K139" s="200" t="s">
        <v>180</v>
      </c>
      <c r="L139" s="30"/>
      <c r="M139" s="205"/>
      <c r="N139" s="206" t="s">
        <v>46</v>
      </c>
      <c r="O139" s="67"/>
      <c r="P139" s="207" t="n">
        <f aca="false">O139*H139</f>
        <v>0</v>
      </c>
      <c r="Q139" s="207" t="n">
        <v>0</v>
      </c>
      <c r="R139" s="207" t="n">
        <f aca="false">Q139*H139</f>
        <v>0</v>
      </c>
      <c r="S139" s="207" t="n">
        <v>0</v>
      </c>
      <c r="T139" s="208" t="n">
        <f aca="false">S139*H139</f>
        <v>0</v>
      </c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R139" s="209" t="s">
        <v>149</v>
      </c>
      <c r="AT139" s="209" t="s">
        <v>177</v>
      </c>
      <c r="AU139" s="209" t="s">
        <v>85</v>
      </c>
      <c r="AY139" s="3" t="s">
        <v>175</v>
      </c>
      <c r="BE139" s="210" t="n">
        <f aca="false">IF(N139="základní",J139,0)</f>
        <v>0</v>
      </c>
      <c r="BF139" s="210" t="n">
        <f aca="false">IF(N139="snížená",J139,0)</f>
        <v>0</v>
      </c>
      <c r="BG139" s="210" t="n">
        <f aca="false">IF(N139="zákl. přenesená",J139,0)</f>
        <v>0</v>
      </c>
      <c r="BH139" s="210" t="n">
        <f aca="false">IF(N139="sníž. přenesená",J139,0)</f>
        <v>0</v>
      </c>
      <c r="BI139" s="210" t="n">
        <f aca="false">IF(N139="nulová",J139,0)</f>
        <v>0</v>
      </c>
      <c r="BJ139" s="3" t="s">
        <v>83</v>
      </c>
      <c r="BK139" s="210" t="n">
        <f aca="false">ROUND(I139*H139,2)</f>
        <v>0</v>
      </c>
      <c r="BL139" s="3" t="s">
        <v>149</v>
      </c>
      <c r="BM139" s="209" t="s">
        <v>820</v>
      </c>
    </row>
    <row r="140" s="31" customFormat="true" ht="16.4" hidden="false" customHeight="false" outlineLevel="0" collapsed="false">
      <c r="A140" s="24"/>
      <c r="B140" s="25"/>
      <c r="C140" s="26"/>
      <c r="D140" s="211" t="s">
        <v>182</v>
      </c>
      <c r="E140" s="26"/>
      <c r="F140" s="212" t="s">
        <v>316</v>
      </c>
      <c r="G140" s="26"/>
      <c r="H140" s="26"/>
      <c r="I140" s="213"/>
      <c r="J140" s="26"/>
      <c r="K140" s="26"/>
      <c r="L140" s="30"/>
      <c r="M140" s="214"/>
      <c r="N140" s="215"/>
      <c r="O140" s="67"/>
      <c r="P140" s="67"/>
      <c r="Q140" s="67"/>
      <c r="R140" s="67"/>
      <c r="S140" s="67"/>
      <c r="T140" s="68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T140" s="3" t="s">
        <v>182</v>
      </c>
      <c r="AU140" s="3" t="s">
        <v>85</v>
      </c>
    </row>
    <row r="141" s="31" customFormat="true" ht="12.8" hidden="false" customHeight="false" outlineLevel="0" collapsed="false">
      <c r="A141" s="24"/>
      <c r="B141" s="25"/>
      <c r="C141" s="26"/>
      <c r="D141" s="216" t="s">
        <v>184</v>
      </c>
      <c r="E141" s="26"/>
      <c r="F141" s="217" t="s">
        <v>317</v>
      </c>
      <c r="G141" s="26"/>
      <c r="H141" s="26"/>
      <c r="I141" s="213"/>
      <c r="J141" s="26"/>
      <c r="K141" s="26"/>
      <c r="L141" s="30"/>
      <c r="M141" s="214"/>
      <c r="N141" s="215"/>
      <c r="O141" s="67"/>
      <c r="P141" s="67"/>
      <c r="Q141" s="67"/>
      <c r="R141" s="67"/>
      <c r="S141" s="67"/>
      <c r="T141" s="68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T141" s="3" t="s">
        <v>184</v>
      </c>
      <c r="AU141" s="3" t="s">
        <v>85</v>
      </c>
    </row>
    <row r="142" s="218" customFormat="true" ht="12.8" hidden="false" customHeight="false" outlineLevel="0" collapsed="false">
      <c r="B142" s="219"/>
      <c r="C142" s="220"/>
      <c r="D142" s="211" t="s">
        <v>186</v>
      </c>
      <c r="E142" s="221"/>
      <c r="F142" s="222" t="s">
        <v>318</v>
      </c>
      <c r="G142" s="220"/>
      <c r="H142" s="223" t="n">
        <v>19</v>
      </c>
      <c r="I142" s="224"/>
      <c r="J142" s="220"/>
      <c r="K142" s="220"/>
      <c r="L142" s="225"/>
      <c r="M142" s="226"/>
      <c r="N142" s="227"/>
      <c r="O142" s="227"/>
      <c r="P142" s="227"/>
      <c r="Q142" s="227"/>
      <c r="R142" s="227"/>
      <c r="S142" s="227"/>
      <c r="T142" s="228"/>
      <c r="AT142" s="229" t="s">
        <v>186</v>
      </c>
      <c r="AU142" s="229" t="s">
        <v>85</v>
      </c>
      <c r="AV142" s="218" t="s">
        <v>85</v>
      </c>
      <c r="AW142" s="218" t="s">
        <v>36</v>
      </c>
      <c r="AX142" s="218" t="s">
        <v>83</v>
      </c>
      <c r="AY142" s="229" t="s">
        <v>175</v>
      </c>
    </row>
    <row r="143" s="31" customFormat="true" ht="16.5" hidden="false" customHeight="true" outlineLevel="0" collapsed="false">
      <c r="A143" s="24"/>
      <c r="B143" s="25"/>
      <c r="C143" s="198" t="s">
        <v>235</v>
      </c>
      <c r="D143" s="198" t="s">
        <v>177</v>
      </c>
      <c r="E143" s="199" t="s">
        <v>326</v>
      </c>
      <c r="F143" s="200" t="s">
        <v>327</v>
      </c>
      <c r="G143" s="201" t="s">
        <v>138</v>
      </c>
      <c r="H143" s="202" t="n">
        <v>57</v>
      </c>
      <c r="I143" s="203"/>
      <c r="J143" s="204" t="n">
        <f aca="false">ROUND(I143*H143,2)</f>
        <v>0</v>
      </c>
      <c r="K143" s="200" t="s">
        <v>180</v>
      </c>
      <c r="L143" s="30"/>
      <c r="M143" s="205"/>
      <c r="N143" s="206" t="s">
        <v>46</v>
      </c>
      <c r="O143" s="67"/>
      <c r="P143" s="207" t="n">
        <f aca="false">O143*H143</f>
        <v>0</v>
      </c>
      <c r="Q143" s="207" t="n">
        <v>0</v>
      </c>
      <c r="R143" s="207" t="n">
        <f aca="false">Q143*H143</f>
        <v>0</v>
      </c>
      <c r="S143" s="207" t="n">
        <v>0</v>
      </c>
      <c r="T143" s="208" t="n">
        <f aca="false">S143*H143</f>
        <v>0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R143" s="209" t="s">
        <v>149</v>
      </c>
      <c r="AT143" s="209" t="s">
        <v>177</v>
      </c>
      <c r="AU143" s="209" t="s">
        <v>85</v>
      </c>
      <c r="AY143" s="3" t="s">
        <v>175</v>
      </c>
      <c r="BE143" s="210" t="n">
        <f aca="false">IF(N143="základní",J143,0)</f>
        <v>0</v>
      </c>
      <c r="BF143" s="210" t="n">
        <f aca="false">IF(N143="snížená",J143,0)</f>
        <v>0</v>
      </c>
      <c r="BG143" s="210" t="n">
        <f aca="false">IF(N143="zákl. přenesená",J143,0)</f>
        <v>0</v>
      </c>
      <c r="BH143" s="210" t="n">
        <f aca="false">IF(N143="sníž. přenesená",J143,0)</f>
        <v>0</v>
      </c>
      <c r="BI143" s="210" t="n">
        <f aca="false">IF(N143="nulová",J143,0)</f>
        <v>0</v>
      </c>
      <c r="BJ143" s="3" t="s">
        <v>83</v>
      </c>
      <c r="BK143" s="210" t="n">
        <f aca="false">ROUND(I143*H143,2)</f>
        <v>0</v>
      </c>
      <c r="BL143" s="3" t="s">
        <v>149</v>
      </c>
      <c r="BM143" s="209" t="s">
        <v>821</v>
      </c>
    </row>
    <row r="144" s="31" customFormat="true" ht="16.4" hidden="false" customHeight="false" outlineLevel="0" collapsed="false">
      <c r="A144" s="24"/>
      <c r="B144" s="25"/>
      <c r="C144" s="26"/>
      <c r="D144" s="211" t="s">
        <v>182</v>
      </c>
      <c r="E144" s="26"/>
      <c r="F144" s="212" t="s">
        <v>329</v>
      </c>
      <c r="G144" s="26"/>
      <c r="H144" s="26"/>
      <c r="I144" s="213"/>
      <c r="J144" s="26"/>
      <c r="K144" s="26"/>
      <c r="L144" s="30"/>
      <c r="M144" s="214"/>
      <c r="N144" s="215"/>
      <c r="O144" s="67"/>
      <c r="P144" s="67"/>
      <c r="Q144" s="67"/>
      <c r="R144" s="67"/>
      <c r="S144" s="67"/>
      <c r="T144" s="68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T144" s="3" t="s">
        <v>182</v>
      </c>
      <c r="AU144" s="3" t="s">
        <v>85</v>
      </c>
    </row>
    <row r="145" s="31" customFormat="true" ht="12.8" hidden="false" customHeight="false" outlineLevel="0" collapsed="false">
      <c r="A145" s="24"/>
      <c r="B145" s="25"/>
      <c r="C145" s="26"/>
      <c r="D145" s="216" t="s">
        <v>184</v>
      </c>
      <c r="E145" s="26"/>
      <c r="F145" s="217" t="s">
        <v>330</v>
      </c>
      <c r="G145" s="26"/>
      <c r="H145" s="26"/>
      <c r="I145" s="213"/>
      <c r="J145" s="26"/>
      <c r="K145" s="26"/>
      <c r="L145" s="30"/>
      <c r="M145" s="214"/>
      <c r="N145" s="215"/>
      <c r="O145" s="67"/>
      <c r="P145" s="67"/>
      <c r="Q145" s="67"/>
      <c r="R145" s="67"/>
      <c r="S145" s="67"/>
      <c r="T145" s="68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T145" s="3" t="s">
        <v>184</v>
      </c>
      <c r="AU145" s="3" t="s">
        <v>85</v>
      </c>
    </row>
    <row r="146" s="218" customFormat="true" ht="12.8" hidden="false" customHeight="false" outlineLevel="0" collapsed="false">
      <c r="B146" s="219"/>
      <c r="C146" s="220"/>
      <c r="D146" s="211" t="s">
        <v>186</v>
      </c>
      <c r="E146" s="221"/>
      <c r="F146" s="222" t="s">
        <v>331</v>
      </c>
      <c r="G146" s="220"/>
      <c r="H146" s="223" t="n">
        <v>57</v>
      </c>
      <c r="I146" s="224"/>
      <c r="J146" s="220"/>
      <c r="K146" s="220"/>
      <c r="L146" s="225"/>
      <c r="M146" s="226"/>
      <c r="N146" s="227"/>
      <c r="O146" s="227"/>
      <c r="P146" s="227"/>
      <c r="Q146" s="227"/>
      <c r="R146" s="227"/>
      <c r="S146" s="227"/>
      <c r="T146" s="228"/>
      <c r="AT146" s="229" t="s">
        <v>186</v>
      </c>
      <c r="AU146" s="229" t="s">
        <v>85</v>
      </c>
      <c r="AV146" s="218" t="s">
        <v>85</v>
      </c>
      <c r="AW146" s="218" t="s">
        <v>36</v>
      </c>
      <c r="AX146" s="218" t="s">
        <v>83</v>
      </c>
      <c r="AY146" s="229" t="s">
        <v>175</v>
      </c>
    </row>
    <row r="147" s="31" customFormat="true" ht="21.75" hidden="false" customHeight="true" outlineLevel="0" collapsed="false">
      <c r="A147" s="24"/>
      <c r="B147" s="25"/>
      <c r="C147" s="198" t="s">
        <v>142</v>
      </c>
      <c r="D147" s="198" t="s">
        <v>177</v>
      </c>
      <c r="E147" s="199" t="s">
        <v>333</v>
      </c>
      <c r="F147" s="200" t="s">
        <v>334</v>
      </c>
      <c r="G147" s="201" t="s">
        <v>112</v>
      </c>
      <c r="H147" s="202" t="n">
        <v>1333.363</v>
      </c>
      <c r="I147" s="203"/>
      <c r="J147" s="204" t="n">
        <f aca="false">ROUND(I147*H147,2)</f>
        <v>0</v>
      </c>
      <c r="K147" s="200" t="s">
        <v>180</v>
      </c>
      <c r="L147" s="30"/>
      <c r="M147" s="205"/>
      <c r="N147" s="206" t="s">
        <v>46</v>
      </c>
      <c r="O147" s="67"/>
      <c r="P147" s="207" t="n">
        <f aca="false">O147*H147</f>
        <v>0</v>
      </c>
      <c r="Q147" s="207" t="n">
        <v>0</v>
      </c>
      <c r="R147" s="207" t="n">
        <f aca="false">Q147*H147</f>
        <v>0</v>
      </c>
      <c r="S147" s="207" t="n">
        <v>0</v>
      </c>
      <c r="T147" s="208" t="n">
        <f aca="false">S147*H147</f>
        <v>0</v>
      </c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R147" s="209" t="s">
        <v>149</v>
      </c>
      <c r="AT147" s="209" t="s">
        <v>177</v>
      </c>
      <c r="AU147" s="209" t="s">
        <v>85</v>
      </c>
      <c r="AY147" s="3" t="s">
        <v>175</v>
      </c>
      <c r="BE147" s="210" t="n">
        <f aca="false">IF(N147="základní",J147,0)</f>
        <v>0</v>
      </c>
      <c r="BF147" s="210" t="n">
        <f aca="false">IF(N147="snížená",J147,0)</f>
        <v>0</v>
      </c>
      <c r="BG147" s="210" t="n">
        <f aca="false">IF(N147="zákl. přenesená",J147,0)</f>
        <v>0</v>
      </c>
      <c r="BH147" s="210" t="n">
        <f aca="false">IF(N147="sníž. přenesená",J147,0)</f>
        <v>0</v>
      </c>
      <c r="BI147" s="210" t="n">
        <f aca="false">IF(N147="nulová",J147,0)</f>
        <v>0</v>
      </c>
      <c r="BJ147" s="3" t="s">
        <v>83</v>
      </c>
      <c r="BK147" s="210" t="n">
        <f aca="false">ROUND(I147*H147,2)</f>
        <v>0</v>
      </c>
      <c r="BL147" s="3" t="s">
        <v>149</v>
      </c>
      <c r="BM147" s="209" t="s">
        <v>335</v>
      </c>
    </row>
    <row r="148" s="31" customFormat="true" ht="16.4" hidden="false" customHeight="false" outlineLevel="0" collapsed="false">
      <c r="A148" s="24"/>
      <c r="B148" s="25"/>
      <c r="C148" s="26"/>
      <c r="D148" s="211" t="s">
        <v>182</v>
      </c>
      <c r="E148" s="26"/>
      <c r="F148" s="212" t="s">
        <v>336</v>
      </c>
      <c r="G148" s="26"/>
      <c r="H148" s="26"/>
      <c r="I148" s="213"/>
      <c r="J148" s="26"/>
      <c r="K148" s="26"/>
      <c r="L148" s="30"/>
      <c r="M148" s="214"/>
      <c r="N148" s="215"/>
      <c r="O148" s="67"/>
      <c r="P148" s="67"/>
      <c r="Q148" s="67"/>
      <c r="R148" s="67"/>
      <c r="S148" s="67"/>
      <c r="T148" s="68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T148" s="3" t="s">
        <v>182</v>
      </c>
      <c r="AU148" s="3" t="s">
        <v>85</v>
      </c>
    </row>
    <row r="149" s="31" customFormat="true" ht="12.8" hidden="false" customHeight="false" outlineLevel="0" collapsed="false">
      <c r="A149" s="24"/>
      <c r="B149" s="25"/>
      <c r="C149" s="26"/>
      <c r="D149" s="216" t="s">
        <v>184</v>
      </c>
      <c r="E149" s="26"/>
      <c r="F149" s="217" t="s">
        <v>337</v>
      </c>
      <c r="G149" s="26"/>
      <c r="H149" s="26"/>
      <c r="I149" s="213"/>
      <c r="J149" s="26"/>
      <c r="K149" s="26"/>
      <c r="L149" s="30"/>
      <c r="M149" s="214"/>
      <c r="N149" s="215"/>
      <c r="O149" s="67"/>
      <c r="P149" s="67"/>
      <c r="Q149" s="67"/>
      <c r="R149" s="67"/>
      <c r="S149" s="67"/>
      <c r="T149" s="68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T149" s="3" t="s">
        <v>184</v>
      </c>
      <c r="AU149" s="3" t="s">
        <v>85</v>
      </c>
    </row>
    <row r="150" s="218" customFormat="true" ht="12.8" hidden="false" customHeight="false" outlineLevel="0" collapsed="false">
      <c r="B150" s="219"/>
      <c r="C150" s="220"/>
      <c r="D150" s="211" t="s">
        <v>186</v>
      </c>
      <c r="E150" s="221"/>
      <c r="F150" s="222" t="s">
        <v>822</v>
      </c>
      <c r="G150" s="220"/>
      <c r="H150" s="223" t="n">
        <v>101.6</v>
      </c>
      <c r="I150" s="224"/>
      <c r="J150" s="220"/>
      <c r="K150" s="220"/>
      <c r="L150" s="225"/>
      <c r="M150" s="226"/>
      <c r="N150" s="227"/>
      <c r="O150" s="227"/>
      <c r="P150" s="227"/>
      <c r="Q150" s="227"/>
      <c r="R150" s="227"/>
      <c r="S150" s="227"/>
      <c r="T150" s="228"/>
      <c r="AT150" s="229" t="s">
        <v>186</v>
      </c>
      <c r="AU150" s="229" t="s">
        <v>85</v>
      </c>
      <c r="AV150" s="218" t="s">
        <v>85</v>
      </c>
      <c r="AW150" s="218" t="s">
        <v>36</v>
      </c>
      <c r="AX150" s="218" t="s">
        <v>75</v>
      </c>
      <c r="AY150" s="229" t="s">
        <v>175</v>
      </c>
    </row>
    <row r="151" s="218" customFormat="true" ht="12.8" hidden="false" customHeight="false" outlineLevel="0" collapsed="false">
      <c r="B151" s="219"/>
      <c r="C151" s="220"/>
      <c r="D151" s="211" t="s">
        <v>186</v>
      </c>
      <c r="E151" s="221"/>
      <c r="F151" s="222" t="s">
        <v>339</v>
      </c>
      <c r="G151" s="220"/>
      <c r="H151" s="223" t="n">
        <v>1211.687</v>
      </c>
      <c r="I151" s="224"/>
      <c r="J151" s="220"/>
      <c r="K151" s="220"/>
      <c r="L151" s="225"/>
      <c r="M151" s="226"/>
      <c r="N151" s="227"/>
      <c r="O151" s="227"/>
      <c r="P151" s="227"/>
      <c r="Q151" s="227"/>
      <c r="R151" s="227"/>
      <c r="S151" s="227"/>
      <c r="T151" s="228"/>
      <c r="AT151" s="229" t="s">
        <v>186</v>
      </c>
      <c r="AU151" s="229" t="s">
        <v>85</v>
      </c>
      <c r="AV151" s="218" t="s">
        <v>85</v>
      </c>
      <c r="AW151" s="218" t="s">
        <v>36</v>
      </c>
      <c r="AX151" s="218" t="s">
        <v>75</v>
      </c>
      <c r="AY151" s="229" t="s">
        <v>175</v>
      </c>
    </row>
    <row r="152" s="218" customFormat="true" ht="12.8" hidden="false" customHeight="false" outlineLevel="0" collapsed="false">
      <c r="B152" s="219"/>
      <c r="C152" s="220"/>
      <c r="D152" s="211" t="s">
        <v>186</v>
      </c>
      <c r="E152" s="221"/>
      <c r="F152" s="222" t="s">
        <v>618</v>
      </c>
      <c r="G152" s="220"/>
      <c r="H152" s="223" t="n">
        <v>20.076</v>
      </c>
      <c r="I152" s="224"/>
      <c r="J152" s="220"/>
      <c r="K152" s="220"/>
      <c r="L152" s="225"/>
      <c r="M152" s="226"/>
      <c r="N152" s="227"/>
      <c r="O152" s="227"/>
      <c r="P152" s="227"/>
      <c r="Q152" s="227"/>
      <c r="R152" s="227"/>
      <c r="S152" s="227"/>
      <c r="T152" s="228"/>
      <c r="AT152" s="229" t="s">
        <v>186</v>
      </c>
      <c r="AU152" s="229" t="s">
        <v>85</v>
      </c>
      <c r="AV152" s="218" t="s">
        <v>85</v>
      </c>
      <c r="AW152" s="218" t="s">
        <v>36</v>
      </c>
      <c r="AX152" s="218" t="s">
        <v>75</v>
      </c>
      <c r="AY152" s="229" t="s">
        <v>175</v>
      </c>
    </row>
    <row r="153" s="230" customFormat="true" ht="12.8" hidden="false" customHeight="false" outlineLevel="0" collapsed="false">
      <c r="B153" s="231"/>
      <c r="C153" s="232"/>
      <c r="D153" s="211" t="s">
        <v>186</v>
      </c>
      <c r="E153" s="233"/>
      <c r="F153" s="234" t="s">
        <v>210</v>
      </c>
      <c r="G153" s="232"/>
      <c r="H153" s="235" t="n">
        <v>1333.363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186</v>
      </c>
      <c r="AU153" s="241" t="s">
        <v>85</v>
      </c>
      <c r="AV153" s="230" t="s">
        <v>149</v>
      </c>
      <c r="AW153" s="230" t="s">
        <v>36</v>
      </c>
      <c r="AX153" s="230" t="s">
        <v>83</v>
      </c>
      <c r="AY153" s="241" t="s">
        <v>175</v>
      </c>
    </row>
    <row r="154" s="31" customFormat="true" ht="16.5" hidden="false" customHeight="true" outlineLevel="0" collapsed="false">
      <c r="A154" s="24"/>
      <c r="B154" s="25"/>
      <c r="C154" s="198" t="s">
        <v>8</v>
      </c>
      <c r="D154" s="198" t="s">
        <v>177</v>
      </c>
      <c r="E154" s="199" t="s">
        <v>348</v>
      </c>
      <c r="F154" s="200" t="s">
        <v>349</v>
      </c>
      <c r="G154" s="201" t="s">
        <v>112</v>
      </c>
      <c r="H154" s="202" t="n">
        <v>20.076</v>
      </c>
      <c r="I154" s="203"/>
      <c r="J154" s="204" t="n">
        <f aca="false">ROUND(I154*H154,2)</f>
        <v>0</v>
      </c>
      <c r="K154" s="200" t="s">
        <v>180</v>
      </c>
      <c r="L154" s="30"/>
      <c r="M154" s="205"/>
      <c r="N154" s="206" t="s">
        <v>46</v>
      </c>
      <c r="O154" s="67"/>
      <c r="P154" s="207" t="n">
        <f aca="false">O154*H154</f>
        <v>0</v>
      </c>
      <c r="Q154" s="207" t="n">
        <v>0</v>
      </c>
      <c r="R154" s="207" t="n">
        <f aca="false">Q154*H154</f>
        <v>0</v>
      </c>
      <c r="S154" s="207" t="n">
        <v>0</v>
      </c>
      <c r="T154" s="208" t="n">
        <f aca="false">S154*H154</f>
        <v>0</v>
      </c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R154" s="209" t="s">
        <v>149</v>
      </c>
      <c r="AT154" s="209" t="s">
        <v>177</v>
      </c>
      <c r="AU154" s="209" t="s">
        <v>85</v>
      </c>
      <c r="AY154" s="3" t="s">
        <v>175</v>
      </c>
      <c r="BE154" s="210" t="n">
        <f aca="false">IF(N154="základní",J154,0)</f>
        <v>0</v>
      </c>
      <c r="BF154" s="210" t="n">
        <f aca="false">IF(N154="snížená",J154,0)</f>
        <v>0</v>
      </c>
      <c r="BG154" s="210" t="n">
        <f aca="false">IF(N154="zákl. přenesená",J154,0)</f>
        <v>0</v>
      </c>
      <c r="BH154" s="210" t="n">
        <f aca="false">IF(N154="sníž. přenesená",J154,0)</f>
        <v>0</v>
      </c>
      <c r="BI154" s="210" t="n">
        <f aca="false">IF(N154="nulová",J154,0)</f>
        <v>0</v>
      </c>
      <c r="BJ154" s="3" t="s">
        <v>83</v>
      </c>
      <c r="BK154" s="210" t="n">
        <f aca="false">ROUND(I154*H154,2)</f>
        <v>0</v>
      </c>
      <c r="BL154" s="3" t="s">
        <v>149</v>
      </c>
      <c r="BM154" s="209" t="s">
        <v>620</v>
      </c>
    </row>
    <row r="155" s="31" customFormat="true" ht="16.4" hidden="false" customHeight="false" outlineLevel="0" collapsed="false">
      <c r="A155" s="24"/>
      <c r="B155" s="25"/>
      <c r="C155" s="26"/>
      <c r="D155" s="211" t="s">
        <v>182</v>
      </c>
      <c r="E155" s="26"/>
      <c r="F155" s="212" t="s">
        <v>351</v>
      </c>
      <c r="G155" s="26"/>
      <c r="H155" s="26"/>
      <c r="I155" s="213"/>
      <c r="J155" s="26"/>
      <c r="K155" s="26"/>
      <c r="L155" s="30"/>
      <c r="M155" s="214"/>
      <c r="N155" s="215"/>
      <c r="O155" s="67"/>
      <c r="P155" s="67"/>
      <c r="Q155" s="67"/>
      <c r="R155" s="67"/>
      <c r="S155" s="67"/>
      <c r="T155" s="68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T155" s="3" t="s">
        <v>182</v>
      </c>
      <c r="AU155" s="3" t="s">
        <v>85</v>
      </c>
    </row>
    <row r="156" s="31" customFormat="true" ht="12.8" hidden="false" customHeight="false" outlineLevel="0" collapsed="false">
      <c r="A156" s="24"/>
      <c r="B156" s="25"/>
      <c r="C156" s="26"/>
      <c r="D156" s="216" t="s">
        <v>184</v>
      </c>
      <c r="E156" s="26"/>
      <c r="F156" s="217" t="s">
        <v>352</v>
      </c>
      <c r="G156" s="26"/>
      <c r="H156" s="26"/>
      <c r="I156" s="213"/>
      <c r="J156" s="26"/>
      <c r="K156" s="26"/>
      <c r="L156" s="30"/>
      <c r="M156" s="214"/>
      <c r="N156" s="215"/>
      <c r="O156" s="67"/>
      <c r="P156" s="67"/>
      <c r="Q156" s="67"/>
      <c r="R156" s="67"/>
      <c r="S156" s="67"/>
      <c r="T156" s="68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T156" s="3" t="s">
        <v>184</v>
      </c>
      <c r="AU156" s="3" t="s">
        <v>85</v>
      </c>
    </row>
    <row r="157" s="218" customFormat="true" ht="12.8" hidden="false" customHeight="false" outlineLevel="0" collapsed="false">
      <c r="B157" s="219"/>
      <c r="C157" s="220"/>
      <c r="D157" s="211" t="s">
        <v>186</v>
      </c>
      <c r="E157" s="221"/>
      <c r="F157" s="222" t="s">
        <v>353</v>
      </c>
      <c r="G157" s="220"/>
      <c r="H157" s="223" t="n">
        <v>20.076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AT157" s="229" t="s">
        <v>186</v>
      </c>
      <c r="AU157" s="229" t="s">
        <v>85</v>
      </c>
      <c r="AV157" s="218" t="s">
        <v>85</v>
      </c>
      <c r="AW157" s="218" t="s">
        <v>36</v>
      </c>
      <c r="AX157" s="218" t="s">
        <v>83</v>
      </c>
      <c r="AY157" s="229" t="s">
        <v>175</v>
      </c>
    </row>
    <row r="158" s="31" customFormat="true" ht="16.5" hidden="false" customHeight="true" outlineLevel="0" collapsed="false">
      <c r="A158" s="24"/>
      <c r="B158" s="25"/>
      <c r="C158" s="198" t="s">
        <v>259</v>
      </c>
      <c r="D158" s="198" t="s">
        <v>177</v>
      </c>
      <c r="E158" s="199" t="s">
        <v>355</v>
      </c>
      <c r="F158" s="200" t="s">
        <v>356</v>
      </c>
      <c r="G158" s="201" t="s">
        <v>112</v>
      </c>
      <c r="H158" s="202" t="n">
        <v>20.076</v>
      </c>
      <c r="I158" s="203"/>
      <c r="J158" s="204" t="n">
        <f aca="false">ROUND(I158*H158,2)</f>
        <v>0</v>
      </c>
      <c r="K158" s="200" t="s">
        <v>180</v>
      </c>
      <c r="L158" s="30"/>
      <c r="M158" s="205"/>
      <c r="N158" s="206" t="s">
        <v>46</v>
      </c>
      <c r="O158" s="67"/>
      <c r="P158" s="207" t="n">
        <f aca="false">O158*H158</f>
        <v>0</v>
      </c>
      <c r="Q158" s="207" t="n">
        <v>0</v>
      </c>
      <c r="R158" s="207" t="n">
        <f aca="false">Q158*H158</f>
        <v>0</v>
      </c>
      <c r="S158" s="207" t="n">
        <v>0</v>
      </c>
      <c r="T158" s="208" t="n">
        <f aca="false">S158*H158</f>
        <v>0</v>
      </c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R158" s="209" t="s">
        <v>149</v>
      </c>
      <c r="AT158" s="209" t="s">
        <v>177</v>
      </c>
      <c r="AU158" s="209" t="s">
        <v>85</v>
      </c>
      <c r="AY158" s="3" t="s">
        <v>175</v>
      </c>
      <c r="BE158" s="210" t="n">
        <f aca="false">IF(N158="základní",J158,0)</f>
        <v>0</v>
      </c>
      <c r="BF158" s="210" t="n">
        <f aca="false">IF(N158="snížená",J158,0)</f>
        <v>0</v>
      </c>
      <c r="BG158" s="210" t="n">
        <f aca="false">IF(N158="zákl. přenesená",J158,0)</f>
        <v>0</v>
      </c>
      <c r="BH158" s="210" t="n">
        <f aca="false">IF(N158="sníž. přenesená",J158,0)</f>
        <v>0</v>
      </c>
      <c r="BI158" s="210" t="n">
        <f aca="false">IF(N158="nulová",J158,0)</f>
        <v>0</v>
      </c>
      <c r="BJ158" s="3" t="s">
        <v>83</v>
      </c>
      <c r="BK158" s="210" t="n">
        <f aca="false">ROUND(I158*H158,2)</f>
        <v>0</v>
      </c>
      <c r="BL158" s="3" t="s">
        <v>149</v>
      </c>
      <c r="BM158" s="209" t="s">
        <v>621</v>
      </c>
    </row>
    <row r="159" s="31" customFormat="true" ht="16.4" hidden="false" customHeight="false" outlineLevel="0" collapsed="false">
      <c r="A159" s="24"/>
      <c r="B159" s="25"/>
      <c r="C159" s="26"/>
      <c r="D159" s="211" t="s">
        <v>182</v>
      </c>
      <c r="E159" s="26"/>
      <c r="F159" s="212" t="s">
        <v>358</v>
      </c>
      <c r="G159" s="26"/>
      <c r="H159" s="26"/>
      <c r="I159" s="213"/>
      <c r="J159" s="26"/>
      <c r="K159" s="26"/>
      <c r="L159" s="30"/>
      <c r="M159" s="214"/>
      <c r="N159" s="215"/>
      <c r="O159" s="67"/>
      <c r="P159" s="67"/>
      <c r="Q159" s="67"/>
      <c r="R159" s="67"/>
      <c r="S159" s="67"/>
      <c r="T159" s="68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T159" s="3" t="s">
        <v>182</v>
      </c>
      <c r="AU159" s="3" t="s">
        <v>85</v>
      </c>
    </row>
    <row r="160" s="31" customFormat="true" ht="12.8" hidden="false" customHeight="false" outlineLevel="0" collapsed="false">
      <c r="A160" s="24"/>
      <c r="B160" s="25"/>
      <c r="C160" s="26"/>
      <c r="D160" s="216" t="s">
        <v>184</v>
      </c>
      <c r="E160" s="26"/>
      <c r="F160" s="217" t="s">
        <v>359</v>
      </c>
      <c r="G160" s="26"/>
      <c r="H160" s="26"/>
      <c r="I160" s="213"/>
      <c r="J160" s="26"/>
      <c r="K160" s="26"/>
      <c r="L160" s="30"/>
      <c r="M160" s="214"/>
      <c r="N160" s="215"/>
      <c r="O160" s="67"/>
      <c r="P160" s="67"/>
      <c r="Q160" s="67"/>
      <c r="R160" s="67"/>
      <c r="S160" s="67"/>
      <c r="T160" s="68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T160" s="3" t="s">
        <v>184</v>
      </c>
      <c r="AU160" s="3" t="s">
        <v>85</v>
      </c>
    </row>
    <row r="161" s="242" customFormat="true" ht="12.8" hidden="false" customHeight="false" outlineLevel="0" collapsed="false">
      <c r="B161" s="243"/>
      <c r="C161" s="244"/>
      <c r="D161" s="211" t="s">
        <v>186</v>
      </c>
      <c r="E161" s="245"/>
      <c r="F161" s="246" t="s">
        <v>801</v>
      </c>
      <c r="G161" s="244"/>
      <c r="H161" s="245"/>
      <c r="I161" s="247"/>
      <c r="J161" s="244"/>
      <c r="K161" s="244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186</v>
      </c>
      <c r="AU161" s="252" t="s">
        <v>85</v>
      </c>
      <c r="AV161" s="242" t="s">
        <v>83</v>
      </c>
      <c r="AW161" s="242" t="s">
        <v>36</v>
      </c>
      <c r="AX161" s="242" t="s">
        <v>75</v>
      </c>
      <c r="AY161" s="252" t="s">
        <v>175</v>
      </c>
    </row>
    <row r="162" s="218" customFormat="true" ht="12.8" hidden="false" customHeight="false" outlineLevel="0" collapsed="false">
      <c r="B162" s="219"/>
      <c r="C162" s="220"/>
      <c r="D162" s="211" t="s">
        <v>186</v>
      </c>
      <c r="E162" s="221"/>
      <c r="F162" s="222" t="s">
        <v>823</v>
      </c>
      <c r="G162" s="220"/>
      <c r="H162" s="223" t="n">
        <v>20.076</v>
      </c>
      <c r="I162" s="224"/>
      <c r="J162" s="220"/>
      <c r="K162" s="220"/>
      <c r="L162" s="225"/>
      <c r="M162" s="226"/>
      <c r="N162" s="227"/>
      <c r="O162" s="227"/>
      <c r="P162" s="227"/>
      <c r="Q162" s="227"/>
      <c r="R162" s="227"/>
      <c r="S162" s="227"/>
      <c r="T162" s="228"/>
      <c r="AT162" s="229" t="s">
        <v>186</v>
      </c>
      <c r="AU162" s="229" t="s">
        <v>85</v>
      </c>
      <c r="AV162" s="218" t="s">
        <v>85</v>
      </c>
      <c r="AW162" s="218" t="s">
        <v>36</v>
      </c>
      <c r="AX162" s="218" t="s">
        <v>75</v>
      </c>
      <c r="AY162" s="229" t="s">
        <v>175</v>
      </c>
    </row>
    <row r="163" s="230" customFormat="true" ht="12.8" hidden="false" customHeight="false" outlineLevel="0" collapsed="false">
      <c r="B163" s="231"/>
      <c r="C163" s="232"/>
      <c r="D163" s="211" t="s">
        <v>186</v>
      </c>
      <c r="E163" s="233" t="s">
        <v>124</v>
      </c>
      <c r="F163" s="234" t="s">
        <v>210</v>
      </c>
      <c r="G163" s="232"/>
      <c r="H163" s="235" t="n">
        <v>20.076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AT163" s="241" t="s">
        <v>186</v>
      </c>
      <c r="AU163" s="241" t="s">
        <v>85</v>
      </c>
      <c r="AV163" s="230" t="s">
        <v>149</v>
      </c>
      <c r="AW163" s="230" t="s">
        <v>36</v>
      </c>
      <c r="AX163" s="230" t="s">
        <v>83</v>
      </c>
      <c r="AY163" s="241" t="s">
        <v>175</v>
      </c>
    </row>
    <row r="164" s="31" customFormat="true" ht="16.5" hidden="false" customHeight="true" outlineLevel="0" collapsed="false">
      <c r="A164" s="24"/>
      <c r="B164" s="25"/>
      <c r="C164" s="198" t="s">
        <v>273</v>
      </c>
      <c r="D164" s="198" t="s">
        <v>177</v>
      </c>
      <c r="E164" s="199" t="s">
        <v>362</v>
      </c>
      <c r="F164" s="200" t="s">
        <v>363</v>
      </c>
      <c r="G164" s="201" t="s">
        <v>112</v>
      </c>
      <c r="H164" s="202" t="n">
        <v>1313.287</v>
      </c>
      <c r="I164" s="203"/>
      <c r="J164" s="204" t="n">
        <f aca="false">ROUND(I164*H164,2)</f>
        <v>0</v>
      </c>
      <c r="K164" s="200" t="s">
        <v>180</v>
      </c>
      <c r="L164" s="30"/>
      <c r="M164" s="205"/>
      <c r="N164" s="206" t="s">
        <v>46</v>
      </c>
      <c r="O164" s="67"/>
      <c r="P164" s="207" t="n">
        <f aca="false">O164*H164</f>
        <v>0</v>
      </c>
      <c r="Q164" s="207" t="n">
        <v>0</v>
      </c>
      <c r="R164" s="207" t="n">
        <f aca="false">Q164*H164</f>
        <v>0</v>
      </c>
      <c r="S164" s="207" t="n">
        <v>0</v>
      </c>
      <c r="T164" s="208" t="n">
        <f aca="false">S164*H164</f>
        <v>0</v>
      </c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R164" s="209" t="s">
        <v>149</v>
      </c>
      <c r="AT164" s="209" t="s">
        <v>177</v>
      </c>
      <c r="AU164" s="209" t="s">
        <v>85</v>
      </c>
      <c r="AY164" s="3" t="s">
        <v>175</v>
      </c>
      <c r="BE164" s="210" t="n">
        <f aca="false">IF(N164="základní",J164,0)</f>
        <v>0</v>
      </c>
      <c r="BF164" s="210" t="n">
        <f aca="false">IF(N164="snížená",J164,0)</f>
        <v>0</v>
      </c>
      <c r="BG164" s="210" t="n">
        <f aca="false">IF(N164="zákl. přenesená",J164,0)</f>
        <v>0</v>
      </c>
      <c r="BH164" s="210" t="n">
        <f aca="false">IF(N164="sníž. přenesená",J164,0)</f>
        <v>0</v>
      </c>
      <c r="BI164" s="210" t="n">
        <f aca="false">IF(N164="nulová",J164,0)</f>
        <v>0</v>
      </c>
      <c r="BJ164" s="3" t="s">
        <v>83</v>
      </c>
      <c r="BK164" s="210" t="n">
        <f aca="false">ROUND(I164*H164,2)</f>
        <v>0</v>
      </c>
      <c r="BL164" s="3" t="s">
        <v>149</v>
      </c>
      <c r="BM164" s="209" t="s">
        <v>364</v>
      </c>
    </row>
    <row r="165" s="31" customFormat="true" ht="12.8" hidden="false" customHeight="false" outlineLevel="0" collapsed="false">
      <c r="A165" s="24"/>
      <c r="B165" s="25"/>
      <c r="C165" s="26"/>
      <c r="D165" s="211" t="s">
        <v>182</v>
      </c>
      <c r="E165" s="26"/>
      <c r="F165" s="212" t="s">
        <v>365</v>
      </c>
      <c r="G165" s="26"/>
      <c r="H165" s="26"/>
      <c r="I165" s="213"/>
      <c r="J165" s="26"/>
      <c r="K165" s="26"/>
      <c r="L165" s="30"/>
      <c r="M165" s="214"/>
      <c r="N165" s="215"/>
      <c r="O165" s="67"/>
      <c r="P165" s="67"/>
      <c r="Q165" s="67"/>
      <c r="R165" s="67"/>
      <c r="S165" s="67"/>
      <c r="T165" s="68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T165" s="3" t="s">
        <v>182</v>
      </c>
      <c r="AU165" s="3" t="s">
        <v>85</v>
      </c>
    </row>
    <row r="166" s="31" customFormat="true" ht="12.8" hidden="false" customHeight="false" outlineLevel="0" collapsed="false">
      <c r="A166" s="24"/>
      <c r="B166" s="25"/>
      <c r="C166" s="26"/>
      <c r="D166" s="216" t="s">
        <v>184</v>
      </c>
      <c r="E166" s="26"/>
      <c r="F166" s="217" t="s">
        <v>366</v>
      </c>
      <c r="G166" s="26"/>
      <c r="H166" s="26"/>
      <c r="I166" s="213"/>
      <c r="J166" s="26"/>
      <c r="K166" s="26"/>
      <c r="L166" s="30"/>
      <c r="M166" s="214"/>
      <c r="N166" s="215"/>
      <c r="O166" s="67"/>
      <c r="P166" s="67"/>
      <c r="Q166" s="67"/>
      <c r="R166" s="67"/>
      <c r="S166" s="67"/>
      <c r="T166" s="68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T166" s="3" t="s">
        <v>184</v>
      </c>
      <c r="AU166" s="3" t="s">
        <v>85</v>
      </c>
    </row>
    <row r="167" s="218" customFormat="true" ht="12.8" hidden="false" customHeight="false" outlineLevel="0" collapsed="false">
      <c r="B167" s="219"/>
      <c r="C167" s="220"/>
      <c r="D167" s="211" t="s">
        <v>186</v>
      </c>
      <c r="E167" s="221"/>
      <c r="F167" s="222" t="s">
        <v>824</v>
      </c>
      <c r="G167" s="220"/>
      <c r="H167" s="223" t="n">
        <v>101.6</v>
      </c>
      <c r="I167" s="224"/>
      <c r="J167" s="220"/>
      <c r="K167" s="220"/>
      <c r="L167" s="225"/>
      <c r="M167" s="226"/>
      <c r="N167" s="227"/>
      <c r="O167" s="227"/>
      <c r="P167" s="227"/>
      <c r="Q167" s="227"/>
      <c r="R167" s="227"/>
      <c r="S167" s="227"/>
      <c r="T167" s="228"/>
      <c r="AT167" s="229" t="s">
        <v>186</v>
      </c>
      <c r="AU167" s="229" t="s">
        <v>85</v>
      </c>
      <c r="AV167" s="218" t="s">
        <v>85</v>
      </c>
      <c r="AW167" s="218" t="s">
        <v>36</v>
      </c>
      <c r="AX167" s="218" t="s">
        <v>75</v>
      </c>
      <c r="AY167" s="229" t="s">
        <v>175</v>
      </c>
    </row>
    <row r="168" s="218" customFormat="true" ht="12.8" hidden="false" customHeight="false" outlineLevel="0" collapsed="false">
      <c r="B168" s="219"/>
      <c r="C168" s="220"/>
      <c r="D168" s="211" t="s">
        <v>186</v>
      </c>
      <c r="E168" s="221"/>
      <c r="F168" s="222" t="s">
        <v>368</v>
      </c>
      <c r="G168" s="220"/>
      <c r="H168" s="223" t="n">
        <v>1211.687</v>
      </c>
      <c r="I168" s="224"/>
      <c r="J168" s="220"/>
      <c r="K168" s="220"/>
      <c r="L168" s="225"/>
      <c r="M168" s="226"/>
      <c r="N168" s="227"/>
      <c r="O168" s="227"/>
      <c r="P168" s="227"/>
      <c r="Q168" s="227"/>
      <c r="R168" s="227"/>
      <c r="S168" s="227"/>
      <c r="T168" s="228"/>
      <c r="AT168" s="229" t="s">
        <v>186</v>
      </c>
      <c r="AU168" s="229" t="s">
        <v>85</v>
      </c>
      <c r="AV168" s="218" t="s">
        <v>85</v>
      </c>
      <c r="AW168" s="218" t="s">
        <v>36</v>
      </c>
      <c r="AX168" s="218" t="s">
        <v>75</v>
      </c>
      <c r="AY168" s="229" t="s">
        <v>175</v>
      </c>
    </row>
    <row r="169" s="230" customFormat="true" ht="12.8" hidden="false" customHeight="false" outlineLevel="0" collapsed="false">
      <c r="B169" s="231"/>
      <c r="C169" s="232"/>
      <c r="D169" s="211" t="s">
        <v>186</v>
      </c>
      <c r="E169" s="233"/>
      <c r="F169" s="234" t="s">
        <v>210</v>
      </c>
      <c r="G169" s="232"/>
      <c r="H169" s="235" t="n">
        <v>1313.287</v>
      </c>
      <c r="I169" s="236"/>
      <c r="J169" s="232"/>
      <c r="K169" s="232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186</v>
      </c>
      <c r="AU169" s="241" t="s">
        <v>85</v>
      </c>
      <c r="AV169" s="230" t="s">
        <v>149</v>
      </c>
      <c r="AW169" s="230" t="s">
        <v>36</v>
      </c>
      <c r="AX169" s="230" t="s">
        <v>83</v>
      </c>
      <c r="AY169" s="241" t="s">
        <v>175</v>
      </c>
    </row>
    <row r="170" s="31" customFormat="true" ht="16.5" hidden="false" customHeight="true" outlineLevel="0" collapsed="false">
      <c r="A170" s="24"/>
      <c r="B170" s="25"/>
      <c r="C170" s="198" t="s">
        <v>280</v>
      </c>
      <c r="D170" s="198" t="s">
        <v>177</v>
      </c>
      <c r="E170" s="199" t="s">
        <v>376</v>
      </c>
      <c r="F170" s="200" t="s">
        <v>377</v>
      </c>
      <c r="G170" s="201" t="s">
        <v>138</v>
      </c>
      <c r="H170" s="202" t="n">
        <v>3</v>
      </c>
      <c r="I170" s="203"/>
      <c r="J170" s="204" t="n">
        <f aca="false">ROUND(I170*H170,2)</f>
        <v>0</v>
      </c>
      <c r="K170" s="200" t="s">
        <v>180</v>
      </c>
      <c r="L170" s="30"/>
      <c r="M170" s="205"/>
      <c r="N170" s="206" t="s">
        <v>46</v>
      </c>
      <c r="O170" s="67"/>
      <c r="P170" s="207" t="n">
        <f aca="false">O170*H170</f>
        <v>0</v>
      </c>
      <c r="Q170" s="207" t="n">
        <v>0</v>
      </c>
      <c r="R170" s="207" t="n">
        <f aca="false">Q170*H170</f>
        <v>0</v>
      </c>
      <c r="S170" s="207" t="n">
        <v>0</v>
      </c>
      <c r="T170" s="208" t="n">
        <f aca="false">S170*H170</f>
        <v>0</v>
      </c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R170" s="209" t="s">
        <v>149</v>
      </c>
      <c r="AT170" s="209" t="s">
        <v>177</v>
      </c>
      <c r="AU170" s="209" t="s">
        <v>85</v>
      </c>
      <c r="AY170" s="3" t="s">
        <v>175</v>
      </c>
      <c r="BE170" s="210" t="n">
        <f aca="false">IF(N170="základní",J170,0)</f>
        <v>0</v>
      </c>
      <c r="BF170" s="210" t="n">
        <f aca="false">IF(N170="snížená",J170,0)</f>
        <v>0</v>
      </c>
      <c r="BG170" s="210" t="n">
        <f aca="false">IF(N170="zákl. přenesená",J170,0)</f>
        <v>0</v>
      </c>
      <c r="BH170" s="210" t="n">
        <f aca="false">IF(N170="sníž. přenesená",J170,0)</f>
        <v>0</v>
      </c>
      <c r="BI170" s="210" t="n">
        <f aca="false">IF(N170="nulová",J170,0)</f>
        <v>0</v>
      </c>
      <c r="BJ170" s="3" t="s">
        <v>83</v>
      </c>
      <c r="BK170" s="210" t="n">
        <f aca="false">ROUND(I170*H170,2)</f>
        <v>0</v>
      </c>
      <c r="BL170" s="3" t="s">
        <v>149</v>
      </c>
      <c r="BM170" s="209" t="s">
        <v>825</v>
      </c>
    </row>
    <row r="171" s="31" customFormat="true" ht="16.4" hidden="false" customHeight="false" outlineLevel="0" collapsed="false">
      <c r="A171" s="24"/>
      <c r="B171" s="25"/>
      <c r="C171" s="26"/>
      <c r="D171" s="211" t="s">
        <v>182</v>
      </c>
      <c r="E171" s="26"/>
      <c r="F171" s="212" t="s">
        <v>379</v>
      </c>
      <c r="G171" s="26"/>
      <c r="H171" s="26"/>
      <c r="I171" s="213"/>
      <c r="J171" s="26"/>
      <c r="K171" s="26"/>
      <c r="L171" s="30"/>
      <c r="M171" s="214"/>
      <c r="N171" s="215"/>
      <c r="O171" s="67"/>
      <c r="P171" s="67"/>
      <c r="Q171" s="67"/>
      <c r="R171" s="67"/>
      <c r="S171" s="67"/>
      <c r="T171" s="68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T171" s="3" t="s">
        <v>182</v>
      </c>
      <c r="AU171" s="3" t="s">
        <v>85</v>
      </c>
    </row>
    <row r="172" s="31" customFormat="true" ht="12.8" hidden="false" customHeight="false" outlineLevel="0" collapsed="false">
      <c r="A172" s="24"/>
      <c r="B172" s="25"/>
      <c r="C172" s="26"/>
      <c r="D172" s="216" t="s">
        <v>184</v>
      </c>
      <c r="E172" s="26"/>
      <c r="F172" s="217" t="s">
        <v>380</v>
      </c>
      <c r="G172" s="26"/>
      <c r="H172" s="26"/>
      <c r="I172" s="213"/>
      <c r="J172" s="26"/>
      <c r="K172" s="26"/>
      <c r="L172" s="30"/>
      <c r="M172" s="214"/>
      <c r="N172" s="215"/>
      <c r="O172" s="67"/>
      <c r="P172" s="67"/>
      <c r="Q172" s="67"/>
      <c r="R172" s="67"/>
      <c r="S172" s="67"/>
      <c r="T172" s="68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T172" s="3" t="s">
        <v>184</v>
      </c>
      <c r="AU172" s="3" t="s">
        <v>85</v>
      </c>
    </row>
    <row r="173" s="218" customFormat="true" ht="12.8" hidden="false" customHeight="false" outlineLevel="0" collapsed="false">
      <c r="B173" s="219"/>
      <c r="C173" s="220"/>
      <c r="D173" s="211" t="s">
        <v>186</v>
      </c>
      <c r="E173" s="221"/>
      <c r="F173" s="222" t="s">
        <v>147</v>
      </c>
      <c r="G173" s="220"/>
      <c r="H173" s="223" t="n">
        <v>3</v>
      </c>
      <c r="I173" s="224"/>
      <c r="J173" s="220"/>
      <c r="K173" s="220"/>
      <c r="L173" s="225"/>
      <c r="M173" s="226"/>
      <c r="N173" s="227"/>
      <c r="O173" s="227"/>
      <c r="P173" s="227"/>
      <c r="Q173" s="227"/>
      <c r="R173" s="227"/>
      <c r="S173" s="227"/>
      <c r="T173" s="228"/>
      <c r="AT173" s="229" t="s">
        <v>186</v>
      </c>
      <c r="AU173" s="229" t="s">
        <v>85</v>
      </c>
      <c r="AV173" s="218" t="s">
        <v>85</v>
      </c>
      <c r="AW173" s="218" t="s">
        <v>36</v>
      </c>
      <c r="AX173" s="218" t="s">
        <v>83</v>
      </c>
      <c r="AY173" s="229" t="s">
        <v>175</v>
      </c>
    </row>
    <row r="174" s="31" customFormat="true" ht="16.5" hidden="false" customHeight="true" outlineLevel="0" collapsed="false">
      <c r="A174" s="24"/>
      <c r="B174" s="25"/>
      <c r="C174" s="198" t="s">
        <v>286</v>
      </c>
      <c r="D174" s="198" t="s">
        <v>177</v>
      </c>
      <c r="E174" s="199" t="s">
        <v>382</v>
      </c>
      <c r="F174" s="200" t="s">
        <v>383</v>
      </c>
      <c r="G174" s="201" t="s">
        <v>384</v>
      </c>
      <c r="H174" s="202" t="n">
        <v>0.2</v>
      </c>
      <c r="I174" s="203"/>
      <c r="J174" s="204" t="n">
        <f aca="false">ROUND(I174*H174,2)</f>
        <v>0</v>
      </c>
      <c r="K174" s="200"/>
      <c r="L174" s="30"/>
      <c r="M174" s="205"/>
      <c r="N174" s="206" t="s">
        <v>46</v>
      </c>
      <c r="O174" s="67"/>
      <c r="P174" s="207" t="n">
        <f aca="false">O174*H174</f>
        <v>0</v>
      </c>
      <c r="Q174" s="207" t="n">
        <v>0</v>
      </c>
      <c r="R174" s="207" t="n">
        <f aca="false">Q174*H174</f>
        <v>0</v>
      </c>
      <c r="S174" s="207" t="n">
        <v>0</v>
      </c>
      <c r="T174" s="208" t="n">
        <f aca="false">S174*H174</f>
        <v>0</v>
      </c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R174" s="209" t="s">
        <v>149</v>
      </c>
      <c r="AT174" s="209" t="s">
        <v>177</v>
      </c>
      <c r="AU174" s="209" t="s">
        <v>85</v>
      </c>
      <c r="AY174" s="3" t="s">
        <v>175</v>
      </c>
      <c r="BE174" s="210" t="n">
        <f aca="false">IF(N174="základní",J174,0)</f>
        <v>0</v>
      </c>
      <c r="BF174" s="210" t="n">
        <f aca="false">IF(N174="snížená",J174,0)</f>
        <v>0</v>
      </c>
      <c r="BG174" s="210" t="n">
        <f aca="false">IF(N174="zákl. přenesená",J174,0)</f>
        <v>0</v>
      </c>
      <c r="BH174" s="210" t="n">
        <f aca="false">IF(N174="sníž. přenesená",J174,0)</f>
        <v>0</v>
      </c>
      <c r="BI174" s="210" t="n">
        <f aca="false">IF(N174="nulová",J174,0)</f>
        <v>0</v>
      </c>
      <c r="BJ174" s="3" t="s">
        <v>83</v>
      </c>
      <c r="BK174" s="210" t="n">
        <f aca="false">ROUND(I174*H174,2)</f>
        <v>0</v>
      </c>
      <c r="BL174" s="3" t="s">
        <v>149</v>
      </c>
      <c r="BM174" s="209" t="s">
        <v>826</v>
      </c>
    </row>
    <row r="175" s="31" customFormat="true" ht="12.8" hidden="false" customHeight="false" outlineLevel="0" collapsed="false">
      <c r="A175" s="24"/>
      <c r="B175" s="25"/>
      <c r="C175" s="26"/>
      <c r="D175" s="211" t="s">
        <v>182</v>
      </c>
      <c r="E175" s="26"/>
      <c r="F175" s="212" t="s">
        <v>383</v>
      </c>
      <c r="G175" s="26"/>
      <c r="H175" s="26"/>
      <c r="I175" s="213"/>
      <c r="J175" s="26"/>
      <c r="K175" s="26"/>
      <c r="L175" s="30"/>
      <c r="M175" s="214"/>
      <c r="N175" s="215"/>
      <c r="O175" s="67"/>
      <c r="P175" s="67"/>
      <c r="Q175" s="67"/>
      <c r="R175" s="67"/>
      <c r="S175" s="67"/>
      <c r="T175" s="68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T175" s="3" t="s">
        <v>182</v>
      </c>
      <c r="AU175" s="3" t="s">
        <v>85</v>
      </c>
    </row>
    <row r="176" s="218" customFormat="true" ht="12.8" hidden="false" customHeight="false" outlineLevel="0" collapsed="false">
      <c r="B176" s="219"/>
      <c r="C176" s="220"/>
      <c r="D176" s="211" t="s">
        <v>186</v>
      </c>
      <c r="E176" s="221"/>
      <c r="F176" s="222" t="s">
        <v>389</v>
      </c>
      <c r="G176" s="220"/>
      <c r="H176" s="223" t="n">
        <v>0.2</v>
      </c>
      <c r="I176" s="224"/>
      <c r="J176" s="220"/>
      <c r="K176" s="220"/>
      <c r="L176" s="225"/>
      <c r="M176" s="226"/>
      <c r="N176" s="227"/>
      <c r="O176" s="227"/>
      <c r="P176" s="227"/>
      <c r="Q176" s="227"/>
      <c r="R176" s="227"/>
      <c r="S176" s="227"/>
      <c r="T176" s="228"/>
      <c r="AT176" s="229" t="s">
        <v>186</v>
      </c>
      <c r="AU176" s="229" t="s">
        <v>85</v>
      </c>
      <c r="AV176" s="218" t="s">
        <v>85</v>
      </c>
      <c r="AW176" s="218" t="s">
        <v>36</v>
      </c>
      <c r="AX176" s="218" t="s">
        <v>83</v>
      </c>
      <c r="AY176" s="229" t="s">
        <v>175</v>
      </c>
    </row>
    <row r="177" s="31" customFormat="true" ht="16.5" hidden="false" customHeight="true" outlineLevel="0" collapsed="false">
      <c r="A177" s="24"/>
      <c r="B177" s="25"/>
      <c r="C177" s="198" t="s">
        <v>292</v>
      </c>
      <c r="D177" s="198" t="s">
        <v>177</v>
      </c>
      <c r="E177" s="199" t="s">
        <v>394</v>
      </c>
      <c r="F177" s="200" t="s">
        <v>395</v>
      </c>
      <c r="G177" s="201" t="s">
        <v>138</v>
      </c>
      <c r="H177" s="202" t="n">
        <v>3</v>
      </c>
      <c r="I177" s="203"/>
      <c r="J177" s="204" t="n">
        <f aca="false">ROUND(I177*H177,2)</f>
        <v>0</v>
      </c>
      <c r="K177" s="200"/>
      <c r="L177" s="30"/>
      <c r="M177" s="205"/>
      <c r="N177" s="206" t="s">
        <v>46</v>
      </c>
      <c r="O177" s="67"/>
      <c r="P177" s="207" t="n">
        <f aca="false">O177*H177</f>
        <v>0</v>
      </c>
      <c r="Q177" s="207" t="n">
        <v>0</v>
      </c>
      <c r="R177" s="207" t="n">
        <f aca="false">Q177*H177</f>
        <v>0</v>
      </c>
      <c r="S177" s="207" t="n">
        <v>0</v>
      </c>
      <c r="T177" s="208" t="n">
        <f aca="false">S177*H177</f>
        <v>0</v>
      </c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R177" s="209" t="s">
        <v>149</v>
      </c>
      <c r="AT177" s="209" t="s">
        <v>177</v>
      </c>
      <c r="AU177" s="209" t="s">
        <v>85</v>
      </c>
      <c r="AY177" s="3" t="s">
        <v>175</v>
      </c>
      <c r="BE177" s="210" t="n">
        <f aca="false">IF(N177="základní",J177,0)</f>
        <v>0</v>
      </c>
      <c r="BF177" s="210" t="n">
        <f aca="false">IF(N177="snížená",J177,0)</f>
        <v>0</v>
      </c>
      <c r="BG177" s="210" t="n">
        <f aca="false">IF(N177="zákl. přenesená",J177,0)</f>
        <v>0</v>
      </c>
      <c r="BH177" s="210" t="n">
        <f aca="false">IF(N177="sníž. přenesená",J177,0)</f>
        <v>0</v>
      </c>
      <c r="BI177" s="210" t="n">
        <f aca="false">IF(N177="nulová",J177,0)</f>
        <v>0</v>
      </c>
      <c r="BJ177" s="3" t="s">
        <v>83</v>
      </c>
      <c r="BK177" s="210" t="n">
        <f aca="false">ROUND(I177*H177,2)</f>
        <v>0</v>
      </c>
      <c r="BL177" s="3" t="s">
        <v>149</v>
      </c>
      <c r="BM177" s="209" t="s">
        <v>827</v>
      </c>
    </row>
    <row r="178" s="31" customFormat="true" ht="12.8" hidden="false" customHeight="false" outlineLevel="0" collapsed="false">
      <c r="A178" s="24"/>
      <c r="B178" s="25"/>
      <c r="C178" s="26"/>
      <c r="D178" s="211" t="s">
        <v>182</v>
      </c>
      <c r="E178" s="26"/>
      <c r="F178" s="212" t="s">
        <v>395</v>
      </c>
      <c r="G178" s="26"/>
      <c r="H178" s="26"/>
      <c r="I178" s="213"/>
      <c r="J178" s="26"/>
      <c r="K178" s="26"/>
      <c r="L178" s="30"/>
      <c r="M178" s="214"/>
      <c r="N178" s="215"/>
      <c r="O178" s="67"/>
      <c r="P178" s="67"/>
      <c r="Q178" s="67"/>
      <c r="R178" s="67"/>
      <c r="S178" s="67"/>
      <c r="T178" s="68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T178" s="3" t="s">
        <v>182</v>
      </c>
      <c r="AU178" s="3" t="s">
        <v>85</v>
      </c>
    </row>
    <row r="179" s="218" customFormat="true" ht="12.8" hidden="false" customHeight="false" outlineLevel="0" collapsed="false">
      <c r="B179" s="219"/>
      <c r="C179" s="220"/>
      <c r="D179" s="211" t="s">
        <v>186</v>
      </c>
      <c r="E179" s="221"/>
      <c r="F179" s="222" t="s">
        <v>147</v>
      </c>
      <c r="G179" s="220"/>
      <c r="H179" s="223" t="n">
        <v>3</v>
      </c>
      <c r="I179" s="224"/>
      <c r="J179" s="220"/>
      <c r="K179" s="220"/>
      <c r="L179" s="225"/>
      <c r="M179" s="226"/>
      <c r="N179" s="227"/>
      <c r="O179" s="227"/>
      <c r="P179" s="227"/>
      <c r="Q179" s="227"/>
      <c r="R179" s="227"/>
      <c r="S179" s="227"/>
      <c r="T179" s="228"/>
      <c r="AT179" s="229" t="s">
        <v>186</v>
      </c>
      <c r="AU179" s="229" t="s">
        <v>85</v>
      </c>
      <c r="AV179" s="218" t="s">
        <v>85</v>
      </c>
      <c r="AW179" s="218" t="s">
        <v>36</v>
      </c>
      <c r="AX179" s="218" t="s">
        <v>83</v>
      </c>
      <c r="AY179" s="229" t="s">
        <v>175</v>
      </c>
    </row>
    <row r="180" s="31" customFormat="true" ht="16.5" hidden="false" customHeight="true" outlineLevel="0" collapsed="false">
      <c r="A180" s="24"/>
      <c r="B180" s="25"/>
      <c r="C180" s="198" t="s">
        <v>298</v>
      </c>
      <c r="D180" s="198" t="s">
        <v>177</v>
      </c>
      <c r="E180" s="199" t="s">
        <v>398</v>
      </c>
      <c r="F180" s="200" t="s">
        <v>399</v>
      </c>
      <c r="G180" s="201" t="s">
        <v>129</v>
      </c>
      <c r="H180" s="202" t="n">
        <v>104.94</v>
      </c>
      <c r="I180" s="203"/>
      <c r="J180" s="204" t="n">
        <f aca="false">ROUND(I180*H180,2)</f>
        <v>0</v>
      </c>
      <c r="K180" s="200" t="s">
        <v>180</v>
      </c>
      <c r="L180" s="30"/>
      <c r="M180" s="205"/>
      <c r="N180" s="206" t="s">
        <v>46</v>
      </c>
      <c r="O180" s="67"/>
      <c r="P180" s="207" t="n">
        <f aca="false">O180*H180</f>
        <v>0</v>
      </c>
      <c r="Q180" s="207" t="n">
        <v>0</v>
      </c>
      <c r="R180" s="207" t="n">
        <f aca="false">Q180*H180</f>
        <v>0</v>
      </c>
      <c r="S180" s="207" t="n">
        <v>0</v>
      </c>
      <c r="T180" s="208" t="n">
        <f aca="false">S180*H180</f>
        <v>0</v>
      </c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R180" s="209" t="s">
        <v>149</v>
      </c>
      <c r="AT180" s="209" t="s">
        <v>177</v>
      </c>
      <c r="AU180" s="209" t="s">
        <v>85</v>
      </c>
      <c r="AY180" s="3" t="s">
        <v>175</v>
      </c>
      <c r="BE180" s="210" t="n">
        <f aca="false">IF(N180="základní",J180,0)</f>
        <v>0</v>
      </c>
      <c r="BF180" s="210" t="n">
        <f aca="false">IF(N180="snížená",J180,0)</f>
        <v>0</v>
      </c>
      <c r="BG180" s="210" t="n">
        <f aca="false">IF(N180="zákl. přenesená",J180,0)</f>
        <v>0</v>
      </c>
      <c r="BH180" s="210" t="n">
        <f aca="false">IF(N180="sníž. přenesená",J180,0)</f>
        <v>0</v>
      </c>
      <c r="BI180" s="210" t="n">
        <f aca="false">IF(N180="nulová",J180,0)</f>
        <v>0</v>
      </c>
      <c r="BJ180" s="3" t="s">
        <v>83</v>
      </c>
      <c r="BK180" s="210" t="n">
        <f aca="false">ROUND(I180*H180,2)</f>
        <v>0</v>
      </c>
      <c r="BL180" s="3" t="s">
        <v>149</v>
      </c>
      <c r="BM180" s="209" t="s">
        <v>828</v>
      </c>
    </row>
    <row r="181" s="31" customFormat="true" ht="16.4" hidden="false" customHeight="false" outlineLevel="0" collapsed="false">
      <c r="A181" s="24"/>
      <c r="B181" s="25"/>
      <c r="C181" s="26"/>
      <c r="D181" s="211" t="s">
        <v>182</v>
      </c>
      <c r="E181" s="26"/>
      <c r="F181" s="212" t="s">
        <v>401</v>
      </c>
      <c r="G181" s="26"/>
      <c r="H181" s="26"/>
      <c r="I181" s="213"/>
      <c r="J181" s="26"/>
      <c r="K181" s="26"/>
      <c r="L181" s="30"/>
      <c r="M181" s="214"/>
      <c r="N181" s="215"/>
      <c r="O181" s="67"/>
      <c r="P181" s="67"/>
      <c r="Q181" s="67"/>
      <c r="R181" s="67"/>
      <c r="S181" s="67"/>
      <c r="T181" s="68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T181" s="3" t="s">
        <v>182</v>
      </c>
      <c r="AU181" s="3" t="s">
        <v>85</v>
      </c>
    </row>
    <row r="182" s="31" customFormat="true" ht="12.8" hidden="false" customHeight="false" outlineLevel="0" collapsed="false">
      <c r="A182" s="24"/>
      <c r="B182" s="25"/>
      <c r="C182" s="26"/>
      <c r="D182" s="216" t="s">
        <v>184</v>
      </c>
      <c r="E182" s="26"/>
      <c r="F182" s="217" t="s">
        <v>402</v>
      </c>
      <c r="G182" s="26"/>
      <c r="H182" s="26"/>
      <c r="I182" s="213"/>
      <c r="J182" s="26"/>
      <c r="K182" s="26"/>
      <c r="L182" s="30"/>
      <c r="M182" s="214"/>
      <c r="N182" s="215"/>
      <c r="O182" s="67"/>
      <c r="P182" s="67"/>
      <c r="Q182" s="67"/>
      <c r="R182" s="67"/>
      <c r="S182" s="67"/>
      <c r="T182" s="68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T182" s="3" t="s">
        <v>184</v>
      </c>
      <c r="AU182" s="3" t="s">
        <v>85</v>
      </c>
    </row>
    <row r="183" s="242" customFormat="true" ht="12.8" hidden="false" customHeight="false" outlineLevel="0" collapsed="false">
      <c r="B183" s="243"/>
      <c r="C183" s="244"/>
      <c r="D183" s="211" t="s">
        <v>186</v>
      </c>
      <c r="E183" s="245"/>
      <c r="F183" s="246" t="s">
        <v>801</v>
      </c>
      <c r="G183" s="244"/>
      <c r="H183" s="245"/>
      <c r="I183" s="247"/>
      <c r="J183" s="244"/>
      <c r="K183" s="244"/>
      <c r="L183" s="248"/>
      <c r="M183" s="249"/>
      <c r="N183" s="250"/>
      <c r="O183" s="250"/>
      <c r="P183" s="250"/>
      <c r="Q183" s="250"/>
      <c r="R183" s="250"/>
      <c r="S183" s="250"/>
      <c r="T183" s="251"/>
      <c r="AT183" s="252" t="s">
        <v>186</v>
      </c>
      <c r="AU183" s="252" t="s">
        <v>85</v>
      </c>
      <c r="AV183" s="242" t="s">
        <v>83</v>
      </c>
      <c r="AW183" s="242" t="s">
        <v>36</v>
      </c>
      <c r="AX183" s="242" t="s">
        <v>75</v>
      </c>
      <c r="AY183" s="252" t="s">
        <v>175</v>
      </c>
    </row>
    <row r="184" s="242" customFormat="true" ht="12.8" hidden="false" customHeight="false" outlineLevel="0" collapsed="false">
      <c r="B184" s="243"/>
      <c r="C184" s="244"/>
      <c r="D184" s="211" t="s">
        <v>186</v>
      </c>
      <c r="E184" s="245"/>
      <c r="F184" s="246" t="s">
        <v>829</v>
      </c>
      <c r="G184" s="244"/>
      <c r="H184" s="245"/>
      <c r="I184" s="247"/>
      <c r="J184" s="244"/>
      <c r="K184" s="244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186</v>
      </c>
      <c r="AU184" s="252" t="s">
        <v>85</v>
      </c>
      <c r="AV184" s="242" t="s">
        <v>83</v>
      </c>
      <c r="AW184" s="242" t="s">
        <v>36</v>
      </c>
      <c r="AX184" s="242" t="s">
        <v>75</v>
      </c>
      <c r="AY184" s="252" t="s">
        <v>175</v>
      </c>
    </row>
    <row r="185" s="218" customFormat="true" ht="12.8" hidden="false" customHeight="false" outlineLevel="0" collapsed="false">
      <c r="B185" s="219"/>
      <c r="C185" s="220"/>
      <c r="D185" s="211" t="s">
        <v>186</v>
      </c>
      <c r="E185" s="221"/>
      <c r="F185" s="222" t="s">
        <v>830</v>
      </c>
      <c r="G185" s="220"/>
      <c r="H185" s="223" t="n">
        <v>104.94</v>
      </c>
      <c r="I185" s="224"/>
      <c r="J185" s="220"/>
      <c r="K185" s="220"/>
      <c r="L185" s="225"/>
      <c r="M185" s="226"/>
      <c r="N185" s="227"/>
      <c r="O185" s="227"/>
      <c r="P185" s="227"/>
      <c r="Q185" s="227"/>
      <c r="R185" s="227"/>
      <c r="S185" s="227"/>
      <c r="T185" s="228"/>
      <c r="AT185" s="229" t="s">
        <v>186</v>
      </c>
      <c r="AU185" s="229" t="s">
        <v>85</v>
      </c>
      <c r="AV185" s="218" t="s">
        <v>85</v>
      </c>
      <c r="AW185" s="218" t="s">
        <v>36</v>
      </c>
      <c r="AX185" s="218" t="s">
        <v>83</v>
      </c>
      <c r="AY185" s="229" t="s">
        <v>175</v>
      </c>
    </row>
    <row r="186" s="181" customFormat="true" ht="22.8" hidden="false" customHeight="true" outlineLevel="0" collapsed="false">
      <c r="B186" s="182"/>
      <c r="C186" s="183"/>
      <c r="D186" s="184" t="s">
        <v>74</v>
      </c>
      <c r="E186" s="196" t="s">
        <v>149</v>
      </c>
      <c r="F186" s="196" t="s">
        <v>404</v>
      </c>
      <c r="G186" s="183"/>
      <c r="H186" s="183"/>
      <c r="I186" s="186"/>
      <c r="J186" s="197" t="n">
        <f aca="false">BK186</f>
        <v>0</v>
      </c>
      <c r="K186" s="183"/>
      <c r="L186" s="188"/>
      <c r="M186" s="189"/>
      <c r="N186" s="190"/>
      <c r="O186" s="190"/>
      <c r="P186" s="191" t="n">
        <f aca="false">SUM(P187:P216)</f>
        <v>0</v>
      </c>
      <c r="Q186" s="190"/>
      <c r="R186" s="191" t="n">
        <f aca="false">SUM(R187:R216)</f>
        <v>2815.85084352</v>
      </c>
      <c r="S186" s="190"/>
      <c r="T186" s="192" t="n">
        <f aca="false">SUM(T187:T216)</f>
        <v>0</v>
      </c>
      <c r="AR186" s="193" t="s">
        <v>83</v>
      </c>
      <c r="AT186" s="194" t="s">
        <v>74</v>
      </c>
      <c r="AU186" s="194" t="s">
        <v>83</v>
      </c>
      <c r="AY186" s="193" t="s">
        <v>175</v>
      </c>
      <c r="BK186" s="195" t="n">
        <f aca="false">SUM(BK187:BK216)</f>
        <v>0</v>
      </c>
    </row>
    <row r="187" s="31" customFormat="true" ht="16.5" hidden="false" customHeight="true" outlineLevel="0" collapsed="false">
      <c r="A187" s="24"/>
      <c r="B187" s="25"/>
      <c r="C187" s="198" t="s">
        <v>304</v>
      </c>
      <c r="D187" s="198" t="s">
        <v>177</v>
      </c>
      <c r="E187" s="199" t="s">
        <v>415</v>
      </c>
      <c r="F187" s="200" t="s">
        <v>416</v>
      </c>
      <c r="G187" s="201" t="s">
        <v>112</v>
      </c>
      <c r="H187" s="202" t="n">
        <v>1156.844</v>
      </c>
      <c r="I187" s="203"/>
      <c r="J187" s="204" t="n">
        <f aca="false">ROUND(I187*H187,2)</f>
        <v>0</v>
      </c>
      <c r="K187" s="200" t="s">
        <v>180</v>
      </c>
      <c r="L187" s="30"/>
      <c r="M187" s="205"/>
      <c r="N187" s="206" t="s">
        <v>46</v>
      </c>
      <c r="O187" s="67"/>
      <c r="P187" s="207" t="n">
        <f aca="false">O187*H187</f>
        <v>0</v>
      </c>
      <c r="Q187" s="207" t="n">
        <v>2.43408</v>
      </c>
      <c r="R187" s="207" t="n">
        <f aca="false">Q187*H187</f>
        <v>2815.85084352</v>
      </c>
      <c r="S187" s="207" t="n">
        <v>0</v>
      </c>
      <c r="T187" s="208" t="n">
        <f aca="false">S187*H187</f>
        <v>0</v>
      </c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R187" s="209" t="s">
        <v>149</v>
      </c>
      <c r="AT187" s="209" t="s">
        <v>177</v>
      </c>
      <c r="AU187" s="209" t="s">
        <v>85</v>
      </c>
      <c r="AY187" s="3" t="s">
        <v>175</v>
      </c>
      <c r="BE187" s="210" t="n">
        <f aca="false">IF(N187="základní",J187,0)</f>
        <v>0</v>
      </c>
      <c r="BF187" s="210" t="n">
        <f aca="false">IF(N187="snížená",J187,0)</f>
        <v>0</v>
      </c>
      <c r="BG187" s="210" t="n">
        <f aca="false">IF(N187="zákl. přenesená",J187,0)</f>
        <v>0</v>
      </c>
      <c r="BH187" s="210" t="n">
        <f aca="false">IF(N187="sníž. přenesená",J187,0)</f>
        <v>0</v>
      </c>
      <c r="BI187" s="210" t="n">
        <f aca="false">IF(N187="nulová",J187,0)</f>
        <v>0</v>
      </c>
      <c r="BJ187" s="3" t="s">
        <v>83</v>
      </c>
      <c r="BK187" s="210" t="n">
        <f aca="false">ROUND(I187*H187,2)</f>
        <v>0</v>
      </c>
      <c r="BL187" s="3" t="s">
        <v>149</v>
      </c>
      <c r="BM187" s="209" t="s">
        <v>417</v>
      </c>
    </row>
    <row r="188" s="31" customFormat="true" ht="12.8" hidden="false" customHeight="false" outlineLevel="0" collapsed="false">
      <c r="A188" s="24"/>
      <c r="B188" s="25"/>
      <c r="C188" s="26"/>
      <c r="D188" s="211" t="s">
        <v>182</v>
      </c>
      <c r="E188" s="26"/>
      <c r="F188" s="212" t="s">
        <v>418</v>
      </c>
      <c r="G188" s="26"/>
      <c r="H188" s="26"/>
      <c r="I188" s="213"/>
      <c r="J188" s="26"/>
      <c r="K188" s="26"/>
      <c r="L188" s="30"/>
      <c r="M188" s="214"/>
      <c r="N188" s="215"/>
      <c r="O188" s="67"/>
      <c r="P188" s="67"/>
      <c r="Q188" s="67"/>
      <c r="R188" s="67"/>
      <c r="S188" s="67"/>
      <c r="T188" s="68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T188" s="3" t="s">
        <v>182</v>
      </c>
      <c r="AU188" s="3" t="s">
        <v>85</v>
      </c>
    </row>
    <row r="189" s="31" customFormat="true" ht="12.8" hidden="false" customHeight="false" outlineLevel="0" collapsed="false">
      <c r="A189" s="24"/>
      <c r="B189" s="25"/>
      <c r="C189" s="26"/>
      <c r="D189" s="216" t="s">
        <v>184</v>
      </c>
      <c r="E189" s="26"/>
      <c r="F189" s="217" t="s">
        <v>419</v>
      </c>
      <c r="G189" s="26"/>
      <c r="H189" s="26"/>
      <c r="I189" s="213"/>
      <c r="J189" s="26"/>
      <c r="K189" s="26"/>
      <c r="L189" s="30"/>
      <c r="M189" s="214"/>
      <c r="N189" s="215"/>
      <c r="O189" s="67"/>
      <c r="P189" s="67"/>
      <c r="Q189" s="67"/>
      <c r="R189" s="67"/>
      <c r="S189" s="67"/>
      <c r="T189" s="68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T189" s="3" t="s">
        <v>184</v>
      </c>
      <c r="AU189" s="3" t="s">
        <v>85</v>
      </c>
    </row>
    <row r="190" s="31" customFormat="true" ht="31.3" hidden="false" customHeight="false" outlineLevel="0" collapsed="false">
      <c r="A190" s="24"/>
      <c r="B190" s="25"/>
      <c r="C190" s="26"/>
      <c r="D190" s="211" t="s">
        <v>411</v>
      </c>
      <c r="E190" s="26"/>
      <c r="F190" s="253" t="s">
        <v>420</v>
      </c>
      <c r="G190" s="26"/>
      <c r="H190" s="26"/>
      <c r="I190" s="213"/>
      <c r="J190" s="26"/>
      <c r="K190" s="26"/>
      <c r="L190" s="30"/>
      <c r="M190" s="214"/>
      <c r="N190" s="215"/>
      <c r="O190" s="67"/>
      <c r="P190" s="67"/>
      <c r="Q190" s="67"/>
      <c r="R190" s="67"/>
      <c r="S190" s="67"/>
      <c r="T190" s="68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T190" s="3" t="s">
        <v>411</v>
      </c>
      <c r="AU190" s="3" t="s">
        <v>85</v>
      </c>
    </row>
    <row r="191" s="242" customFormat="true" ht="12.8" hidden="false" customHeight="false" outlineLevel="0" collapsed="false">
      <c r="B191" s="243"/>
      <c r="C191" s="244"/>
      <c r="D191" s="211" t="s">
        <v>186</v>
      </c>
      <c r="E191" s="245"/>
      <c r="F191" s="246" t="s">
        <v>801</v>
      </c>
      <c r="G191" s="244"/>
      <c r="H191" s="245"/>
      <c r="I191" s="247"/>
      <c r="J191" s="244"/>
      <c r="K191" s="244"/>
      <c r="L191" s="248"/>
      <c r="M191" s="249"/>
      <c r="N191" s="250"/>
      <c r="O191" s="250"/>
      <c r="P191" s="250"/>
      <c r="Q191" s="250"/>
      <c r="R191" s="250"/>
      <c r="S191" s="250"/>
      <c r="T191" s="251"/>
      <c r="AT191" s="252" t="s">
        <v>186</v>
      </c>
      <c r="AU191" s="252" t="s">
        <v>85</v>
      </c>
      <c r="AV191" s="242" t="s">
        <v>83</v>
      </c>
      <c r="AW191" s="242" t="s">
        <v>36</v>
      </c>
      <c r="AX191" s="242" t="s">
        <v>75</v>
      </c>
      <c r="AY191" s="252" t="s">
        <v>175</v>
      </c>
    </row>
    <row r="192" s="218" customFormat="true" ht="12.8" hidden="false" customHeight="false" outlineLevel="0" collapsed="false">
      <c r="B192" s="219"/>
      <c r="C192" s="220"/>
      <c r="D192" s="211" t="s">
        <v>186</v>
      </c>
      <c r="E192" s="221"/>
      <c r="F192" s="222" t="s">
        <v>831</v>
      </c>
      <c r="G192" s="220"/>
      <c r="H192" s="223" t="n">
        <v>79.3</v>
      </c>
      <c r="I192" s="224"/>
      <c r="J192" s="220"/>
      <c r="K192" s="220"/>
      <c r="L192" s="225"/>
      <c r="M192" s="226"/>
      <c r="N192" s="227"/>
      <c r="O192" s="227"/>
      <c r="P192" s="227"/>
      <c r="Q192" s="227"/>
      <c r="R192" s="227"/>
      <c r="S192" s="227"/>
      <c r="T192" s="228"/>
      <c r="AT192" s="229" t="s">
        <v>186</v>
      </c>
      <c r="AU192" s="229" t="s">
        <v>85</v>
      </c>
      <c r="AV192" s="218" t="s">
        <v>85</v>
      </c>
      <c r="AW192" s="218" t="s">
        <v>36</v>
      </c>
      <c r="AX192" s="218" t="s">
        <v>75</v>
      </c>
      <c r="AY192" s="229" t="s">
        <v>175</v>
      </c>
    </row>
    <row r="193" s="218" customFormat="true" ht="12.8" hidden="false" customHeight="false" outlineLevel="0" collapsed="false">
      <c r="B193" s="219"/>
      <c r="C193" s="220"/>
      <c r="D193" s="211" t="s">
        <v>186</v>
      </c>
      <c r="E193" s="221"/>
      <c r="F193" s="222" t="s">
        <v>832</v>
      </c>
      <c r="G193" s="220"/>
      <c r="H193" s="223" t="n">
        <v>42.251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AT193" s="229" t="s">
        <v>186</v>
      </c>
      <c r="AU193" s="229" t="s">
        <v>85</v>
      </c>
      <c r="AV193" s="218" t="s">
        <v>85</v>
      </c>
      <c r="AW193" s="218" t="s">
        <v>36</v>
      </c>
      <c r="AX193" s="218" t="s">
        <v>75</v>
      </c>
      <c r="AY193" s="229" t="s">
        <v>175</v>
      </c>
    </row>
    <row r="194" s="218" customFormat="true" ht="12.8" hidden="false" customHeight="false" outlineLevel="0" collapsed="false">
      <c r="B194" s="219"/>
      <c r="C194" s="220"/>
      <c r="D194" s="211" t="s">
        <v>186</v>
      </c>
      <c r="E194" s="221"/>
      <c r="F194" s="222" t="s">
        <v>833</v>
      </c>
      <c r="G194" s="220"/>
      <c r="H194" s="223" t="n">
        <v>50.65</v>
      </c>
      <c r="I194" s="224"/>
      <c r="J194" s="220"/>
      <c r="K194" s="220"/>
      <c r="L194" s="225"/>
      <c r="M194" s="226"/>
      <c r="N194" s="227"/>
      <c r="O194" s="227"/>
      <c r="P194" s="227"/>
      <c r="Q194" s="227"/>
      <c r="R194" s="227"/>
      <c r="S194" s="227"/>
      <c r="T194" s="228"/>
      <c r="AT194" s="229" t="s">
        <v>186</v>
      </c>
      <c r="AU194" s="229" t="s">
        <v>85</v>
      </c>
      <c r="AV194" s="218" t="s">
        <v>85</v>
      </c>
      <c r="AW194" s="218" t="s">
        <v>36</v>
      </c>
      <c r="AX194" s="218" t="s">
        <v>75</v>
      </c>
      <c r="AY194" s="229" t="s">
        <v>175</v>
      </c>
    </row>
    <row r="195" s="218" customFormat="true" ht="12.8" hidden="false" customHeight="false" outlineLevel="0" collapsed="false">
      <c r="B195" s="219"/>
      <c r="C195" s="220"/>
      <c r="D195" s="211" t="s">
        <v>186</v>
      </c>
      <c r="E195" s="221"/>
      <c r="F195" s="222" t="s">
        <v>834</v>
      </c>
      <c r="G195" s="220"/>
      <c r="H195" s="223" t="n">
        <v>101.3</v>
      </c>
      <c r="I195" s="224"/>
      <c r="J195" s="220"/>
      <c r="K195" s="220"/>
      <c r="L195" s="225"/>
      <c r="M195" s="226"/>
      <c r="N195" s="227"/>
      <c r="O195" s="227"/>
      <c r="P195" s="227"/>
      <c r="Q195" s="227"/>
      <c r="R195" s="227"/>
      <c r="S195" s="227"/>
      <c r="T195" s="228"/>
      <c r="AT195" s="229" t="s">
        <v>186</v>
      </c>
      <c r="AU195" s="229" t="s">
        <v>85</v>
      </c>
      <c r="AV195" s="218" t="s">
        <v>85</v>
      </c>
      <c r="AW195" s="218" t="s">
        <v>36</v>
      </c>
      <c r="AX195" s="218" t="s">
        <v>75</v>
      </c>
      <c r="AY195" s="229" t="s">
        <v>175</v>
      </c>
    </row>
    <row r="196" s="218" customFormat="true" ht="12.8" hidden="false" customHeight="false" outlineLevel="0" collapsed="false">
      <c r="B196" s="219"/>
      <c r="C196" s="220"/>
      <c r="D196" s="211" t="s">
        <v>186</v>
      </c>
      <c r="E196" s="221"/>
      <c r="F196" s="222" t="s">
        <v>835</v>
      </c>
      <c r="G196" s="220"/>
      <c r="H196" s="223" t="n">
        <v>101.2</v>
      </c>
      <c r="I196" s="224"/>
      <c r="J196" s="220"/>
      <c r="K196" s="220"/>
      <c r="L196" s="225"/>
      <c r="M196" s="226"/>
      <c r="N196" s="227"/>
      <c r="O196" s="227"/>
      <c r="P196" s="227"/>
      <c r="Q196" s="227"/>
      <c r="R196" s="227"/>
      <c r="S196" s="227"/>
      <c r="T196" s="228"/>
      <c r="AT196" s="229" t="s">
        <v>186</v>
      </c>
      <c r="AU196" s="229" t="s">
        <v>85</v>
      </c>
      <c r="AV196" s="218" t="s">
        <v>85</v>
      </c>
      <c r="AW196" s="218" t="s">
        <v>36</v>
      </c>
      <c r="AX196" s="218" t="s">
        <v>75</v>
      </c>
      <c r="AY196" s="229" t="s">
        <v>175</v>
      </c>
    </row>
    <row r="197" s="218" customFormat="true" ht="12.8" hidden="false" customHeight="false" outlineLevel="0" collapsed="false">
      <c r="B197" s="219"/>
      <c r="C197" s="220"/>
      <c r="D197" s="211" t="s">
        <v>186</v>
      </c>
      <c r="E197" s="221"/>
      <c r="F197" s="222" t="s">
        <v>836</v>
      </c>
      <c r="G197" s="220"/>
      <c r="H197" s="223" t="n">
        <v>48.85</v>
      </c>
      <c r="I197" s="224"/>
      <c r="J197" s="220"/>
      <c r="K197" s="220"/>
      <c r="L197" s="225"/>
      <c r="M197" s="226"/>
      <c r="N197" s="227"/>
      <c r="O197" s="227"/>
      <c r="P197" s="227"/>
      <c r="Q197" s="227"/>
      <c r="R197" s="227"/>
      <c r="S197" s="227"/>
      <c r="T197" s="228"/>
      <c r="AT197" s="229" t="s">
        <v>186</v>
      </c>
      <c r="AU197" s="229" t="s">
        <v>85</v>
      </c>
      <c r="AV197" s="218" t="s">
        <v>85</v>
      </c>
      <c r="AW197" s="218" t="s">
        <v>36</v>
      </c>
      <c r="AX197" s="218" t="s">
        <v>75</v>
      </c>
      <c r="AY197" s="229" t="s">
        <v>175</v>
      </c>
    </row>
    <row r="198" s="218" customFormat="true" ht="12.8" hidden="false" customHeight="false" outlineLevel="0" collapsed="false">
      <c r="B198" s="219"/>
      <c r="C198" s="220"/>
      <c r="D198" s="211" t="s">
        <v>186</v>
      </c>
      <c r="E198" s="221"/>
      <c r="F198" s="222" t="s">
        <v>837</v>
      </c>
      <c r="G198" s="220"/>
      <c r="H198" s="223" t="n">
        <v>45.6</v>
      </c>
      <c r="I198" s="224"/>
      <c r="J198" s="220"/>
      <c r="K198" s="220"/>
      <c r="L198" s="225"/>
      <c r="M198" s="226"/>
      <c r="N198" s="227"/>
      <c r="O198" s="227"/>
      <c r="P198" s="227"/>
      <c r="Q198" s="227"/>
      <c r="R198" s="227"/>
      <c r="S198" s="227"/>
      <c r="T198" s="228"/>
      <c r="AT198" s="229" t="s">
        <v>186</v>
      </c>
      <c r="AU198" s="229" t="s">
        <v>85</v>
      </c>
      <c r="AV198" s="218" t="s">
        <v>85</v>
      </c>
      <c r="AW198" s="218" t="s">
        <v>36</v>
      </c>
      <c r="AX198" s="218" t="s">
        <v>75</v>
      </c>
      <c r="AY198" s="229" t="s">
        <v>175</v>
      </c>
    </row>
    <row r="199" s="218" customFormat="true" ht="12.8" hidden="false" customHeight="false" outlineLevel="0" collapsed="false">
      <c r="B199" s="219"/>
      <c r="C199" s="220"/>
      <c r="D199" s="211" t="s">
        <v>186</v>
      </c>
      <c r="E199" s="221"/>
      <c r="F199" s="222" t="s">
        <v>838</v>
      </c>
      <c r="G199" s="220"/>
      <c r="H199" s="223" t="n">
        <v>88.6</v>
      </c>
      <c r="I199" s="224"/>
      <c r="J199" s="220"/>
      <c r="K199" s="220"/>
      <c r="L199" s="225"/>
      <c r="M199" s="226"/>
      <c r="N199" s="227"/>
      <c r="O199" s="227"/>
      <c r="P199" s="227"/>
      <c r="Q199" s="227"/>
      <c r="R199" s="227"/>
      <c r="S199" s="227"/>
      <c r="T199" s="228"/>
      <c r="AT199" s="229" t="s">
        <v>186</v>
      </c>
      <c r="AU199" s="229" t="s">
        <v>85</v>
      </c>
      <c r="AV199" s="218" t="s">
        <v>85</v>
      </c>
      <c r="AW199" s="218" t="s">
        <v>36</v>
      </c>
      <c r="AX199" s="218" t="s">
        <v>75</v>
      </c>
      <c r="AY199" s="229" t="s">
        <v>175</v>
      </c>
    </row>
    <row r="200" s="218" customFormat="true" ht="12.8" hidden="false" customHeight="false" outlineLevel="0" collapsed="false">
      <c r="B200" s="219"/>
      <c r="C200" s="220"/>
      <c r="D200" s="211" t="s">
        <v>186</v>
      </c>
      <c r="E200" s="221"/>
      <c r="F200" s="222" t="s">
        <v>839</v>
      </c>
      <c r="G200" s="220"/>
      <c r="H200" s="223" t="n">
        <v>88.8</v>
      </c>
      <c r="I200" s="224"/>
      <c r="J200" s="220"/>
      <c r="K200" s="220"/>
      <c r="L200" s="225"/>
      <c r="M200" s="226"/>
      <c r="N200" s="227"/>
      <c r="O200" s="227"/>
      <c r="P200" s="227"/>
      <c r="Q200" s="227"/>
      <c r="R200" s="227"/>
      <c r="S200" s="227"/>
      <c r="T200" s="228"/>
      <c r="AT200" s="229" t="s">
        <v>186</v>
      </c>
      <c r="AU200" s="229" t="s">
        <v>85</v>
      </c>
      <c r="AV200" s="218" t="s">
        <v>85</v>
      </c>
      <c r="AW200" s="218" t="s">
        <v>36</v>
      </c>
      <c r="AX200" s="218" t="s">
        <v>75</v>
      </c>
      <c r="AY200" s="229" t="s">
        <v>175</v>
      </c>
    </row>
    <row r="201" s="218" customFormat="true" ht="12.8" hidden="false" customHeight="false" outlineLevel="0" collapsed="false">
      <c r="B201" s="219"/>
      <c r="C201" s="220"/>
      <c r="D201" s="211" t="s">
        <v>186</v>
      </c>
      <c r="E201" s="221"/>
      <c r="F201" s="222" t="s">
        <v>840</v>
      </c>
      <c r="G201" s="220"/>
      <c r="H201" s="223" t="n">
        <v>88.4</v>
      </c>
      <c r="I201" s="224"/>
      <c r="J201" s="220"/>
      <c r="K201" s="220"/>
      <c r="L201" s="225"/>
      <c r="M201" s="226"/>
      <c r="N201" s="227"/>
      <c r="O201" s="227"/>
      <c r="P201" s="227"/>
      <c r="Q201" s="227"/>
      <c r="R201" s="227"/>
      <c r="S201" s="227"/>
      <c r="T201" s="228"/>
      <c r="AT201" s="229" t="s">
        <v>186</v>
      </c>
      <c r="AU201" s="229" t="s">
        <v>85</v>
      </c>
      <c r="AV201" s="218" t="s">
        <v>85</v>
      </c>
      <c r="AW201" s="218" t="s">
        <v>36</v>
      </c>
      <c r="AX201" s="218" t="s">
        <v>75</v>
      </c>
      <c r="AY201" s="229" t="s">
        <v>175</v>
      </c>
    </row>
    <row r="202" s="218" customFormat="true" ht="12.8" hidden="false" customHeight="false" outlineLevel="0" collapsed="false">
      <c r="B202" s="219"/>
      <c r="C202" s="220"/>
      <c r="D202" s="211" t="s">
        <v>186</v>
      </c>
      <c r="E202" s="221"/>
      <c r="F202" s="222" t="s">
        <v>841</v>
      </c>
      <c r="G202" s="220"/>
      <c r="H202" s="223" t="n">
        <v>88.4</v>
      </c>
      <c r="I202" s="224"/>
      <c r="J202" s="220"/>
      <c r="K202" s="220"/>
      <c r="L202" s="225"/>
      <c r="M202" s="226"/>
      <c r="N202" s="227"/>
      <c r="O202" s="227"/>
      <c r="P202" s="227"/>
      <c r="Q202" s="227"/>
      <c r="R202" s="227"/>
      <c r="S202" s="227"/>
      <c r="T202" s="228"/>
      <c r="AT202" s="229" t="s">
        <v>186</v>
      </c>
      <c r="AU202" s="229" t="s">
        <v>85</v>
      </c>
      <c r="AV202" s="218" t="s">
        <v>85</v>
      </c>
      <c r="AW202" s="218" t="s">
        <v>36</v>
      </c>
      <c r="AX202" s="218" t="s">
        <v>75</v>
      </c>
      <c r="AY202" s="229" t="s">
        <v>175</v>
      </c>
    </row>
    <row r="203" s="218" customFormat="true" ht="12.8" hidden="false" customHeight="false" outlineLevel="0" collapsed="false">
      <c r="B203" s="219"/>
      <c r="C203" s="220"/>
      <c r="D203" s="211" t="s">
        <v>186</v>
      </c>
      <c r="E203" s="221"/>
      <c r="F203" s="222" t="s">
        <v>842</v>
      </c>
      <c r="G203" s="220"/>
      <c r="H203" s="223" t="n">
        <v>88.5</v>
      </c>
      <c r="I203" s="224"/>
      <c r="J203" s="220"/>
      <c r="K203" s="220"/>
      <c r="L203" s="225"/>
      <c r="M203" s="226"/>
      <c r="N203" s="227"/>
      <c r="O203" s="227"/>
      <c r="P203" s="227"/>
      <c r="Q203" s="227"/>
      <c r="R203" s="227"/>
      <c r="S203" s="227"/>
      <c r="T203" s="228"/>
      <c r="AT203" s="229" t="s">
        <v>186</v>
      </c>
      <c r="AU203" s="229" t="s">
        <v>85</v>
      </c>
      <c r="AV203" s="218" t="s">
        <v>85</v>
      </c>
      <c r="AW203" s="218" t="s">
        <v>36</v>
      </c>
      <c r="AX203" s="218" t="s">
        <v>75</v>
      </c>
      <c r="AY203" s="229" t="s">
        <v>175</v>
      </c>
    </row>
    <row r="204" s="218" customFormat="true" ht="12.8" hidden="false" customHeight="false" outlineLevel="0" collapsed="false">
      <c r="B204" s="219"/>
      <c r="C204" s="220"/>
      <c r="D204" s="211" t="s">
        <v>186</v>
      </c>
      <c r="E204" s="221"/>
      <c r="F204" s="222" t="s">
        <v>843</v>
      </c>
      <c r="G204" s="220"/>
      <c r="H204" s="223" t="n">
        <v>66.375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AT204" s="229" t="s">
        <v>186</v>
      </c>
      <c r="AU204" s="229" t="s">
        <v>85</v>
      </c>
      <c r="AV204" s="218" t="s">
        <v>85</v>
      </c>
      <c r="AW204" s="218" t="s">
        <v>36</v>
      </c>
      <c r="AX204" s="218" t="s">
        <v>75</v>
      </c>
      <c r="AY204" s="229" t="s">
        <v>175</v>
      </c>
    </row>
    <row r="205" s="218" customFormat="true" ht="12.8" hidden="false" customHeight="false" outlineLevel="0" collapsed="false">
      <c r="B205" s="219"/>
      <c r="C205" s="220"/>
      <c r="D205" s="211" t="s">
        <v>186</v>
      </c>
      <c r="E205" s="221"/>
      <c r="F205" s="222" t="s">
        <v>844</v>
      </c>
      <c r="G205" s="220"/>
      <c r="H205" s="223" t="n">
        <v>88.6</v>
      </c>
      <c r="I205" s="224"/>
      <c r="J205" s="220"/>
      <c r="K205" s="220"/>
      <c r="L205" s="225"/>
      <c r="M205" s="226"/>
      <c r="N205" s="227"/>
      <c r="O205" s="227"/>
      <c r="P205" s="227"/>
      <c r="Q205" s="227"/>
      <c r="R205" s="227"/>
      <c r="S205" s="227"/>
      <c r="T205" s="228"/>
      <c r="AT205" s="229" t="s">
        <v>186</v>
      </c>
      <c r="AU205" s="229" t="s">
        <v>85</v>
      </c>
      <c r="AV205" s="218" t="s">
        <v>85</v>
      </c>
      <c r="AW205" s="218" t="s">
        <v>36</v>
      </c>
      <c r="AX205" s="218" t="s">
        <v>75</v>
      </c>
      <c r="AY205" s="229" t="s">
        <v>175</v>
      </c>
    </row>
    <row r="206" s="218" customFormat="true" ht="12.8" hidden="false" customHeight="false" outlineLevel="0" collapsed="false">
      <c r="B206" s="219"/>
      <c r="C206" s="220"/>
      <c r="D206" s="211" t="s">
        <v>186</v>
      </c>
      <c r="E206" s="221"/>
      <c r="F206" s="222" t="s">
        <v>845</v>
      </c>
      <c r="G206" s="220"/>
      <c r="H206" s="223" t="n">
        <v>75.144</v>
      </c>
      <c r="I206" s="224"/>
      <c r="J206" s="220"/>
      <c r="K206" s="220"/>
      <c r="L206" s="225"/>
      <c r="M206" s="226"/>
      <c r="N206" s="227"/>
      <c r="O206" s="227"/>
      <c r="P206" s="227"/>
      <c r="Q206" s="227"/>
      <c r="R206" s="227"/>
      <c r="S206" s="227"/>
      <c r="T206" s="228"/>
      <c r="AT206" s="229" t="s">
        <v>186</v>
      </c>
      <c r="AU206" s="229" t="s">
        <v>85</v>
      </c>
      <c r="AV206" s="218" t="s">
        <v>85</v>
      </c>
      <c r="AW206" s="218" t="s">
        <v>36</v>
      </c>
      <c r="AX206" s="218" t="s">
        <v>75</v>
      </c>
      <c r="AY206" s="229" t="s">
        <v>175</v>
      </c>
    </row>
    <row r="207" s="218" customFormat="true" ht="12.8" hidden="false" customHeight="false" outlineLevel="0" collapsed="false">
      <c r="B207" s="219"/>
      <c r="C207" s="220"/>
      <c r="D207" s="211" t="s">
        <v>186</v>
      </c>
      <c r="E207" s="221"/>
      <c r="F207" s="222" t="s">
        <v>817</v>
      </c>
      <c r="G207" s="220"/>
      <c r="H207" s="223" t="n">
        <v>12.775</v>
      </c>
      <c r="I207" s="224"/>
      <c r="J207" s="220"/>
      <c r="K207" s="220"/>
      <c r="L207" s="225"/>
      <c r="M207" s="226"/>
      <c r="N207" s="227"/>
      <c r="O207" s="227"/>
      <c r="P207" s="227"/>
      <c r="Q207" s="227"/>
      <c r="R207" s="227"/>
      <c r="S207" s="227"/>
      <c r="T207" s="228"/>
      <c r="AT207" s="229" t="s">
        <v>186</v>
      </c>
      <c r="AU207" s="229" t="s">
        <v>85</v>
      </c>
      <c r="AV207" s="218" t="s">
        <v>85</v>
      </c>
      <c r="AW207" s="218" t="s">
        <v>36</v>
      </c>
      <c r="AX207" s="218" t="s">
        <v>75</v>
      </c>
      <c r="AY207" s="229" t="s">
        <v>175</v>
      </c>
    </row>
    <row r="208" s="254" customFormat="true" ht="12.8" hidden="false" customHeight="false" outlineLevel="0" collapsed="false">
      <c r="B208" s="255"/>
      <c r="C208" s="256"/>
      <c r="D208" s="211" t="s">
        <v>186</v>
      </c>
      <c r="E208" s="257"/>
      <c r="F208" s="258" t="s">
        <v>428</v>
      </c>
      <c r="G208" s="256"/>
      <c r="H208" s="259" t="n">
        <v>1154.745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AT208" s="265" t="s">
        <v>186</v>
      </c>
      <c r="AU208" s="265" t="s">
        <v>85</v>
      </c>
      <c r="AV208" s="254" t="s">
        <v>194</v>
      </c>
      <c r="AW208" s="254" t="s">
        <v>36</v>
      </c>
      <c r="AX208" s="254" t="s">
        <v>75</v>
      </c>
      <c r="AY208" s="265" t="s">
        <v>175</v>
      </c>
    </row>
    <row r="209" s="242" customFormat="true" ht="12.8" hidden="false" customHeight="false" outlineLevel="0" collapsed="false">
      <c r="B209" s="243"/>
      <c r="C209" s="244"/>
      <c r="D209" s="211" t="s">
        <v>186</v>
      </c>
      <c r="E209" s="245"/>
      <c r="F209" s="246" t="s">
        <v>846</v>
      </c>
      <c r="G209" s="244"/>
      <c r="H209" s="245"/>
      <c r="I209" s="247"/>
      <c r="J209" s="244"/>
      <c r="K209" s="244"/>
      <c r="L209" s="248"/>
      <c r="M209" s="249"/>
      <c r="N209" s="250"/>
      <c r="O209" s="250"/>
      <c r="P209" s="250"/>
      <c r="Q209" s="250"/>
      <c r="R209" s="250"/>
      <c r="S209" s="250"/>
      <c r="T209" s="251"/>
      <c r="AT209" s="252" t="s">
        <v>186</v>
      </c>
      <c r="AU209" s="252" t="s">
        <v>85</v>
      </c>
      <c r="AV209" s="242" t="s">
        <v>83</v>
      </c>
      <c r="AW209" s="242" t="s">
        <v>36</v>
      </c>
      <c r="AX209" s="242" t="s">
        <v>75</v>
      </c>
      <c r="AY209" s="252" t="s">
        <v>175</v>
      </c>
    </row>
    <row r="210" s="218" customFormat="true" ht="12.8" hidden="false" customHeight="false" outlineLevel="0" collapsed="false">
      <c r="B210" s="219"/>
      <c r="C210" s="220"/>
      <c r="D210" s="211" t="s">
        <v>186</v>
      </c>
      <c r="E210" s="221"/>
      <c r="F210" s="222" t="s">
        <v>847</v>
      </c>
      <c r="G210" s="220"/>
      <c r="H210" s="223" t="n">
        <v>2.099</v>
      </c>
      <c r="I210" s="224"/>
      <c r="J210" s="220"/>
      <c r="K210" s="220"/>
      <c r="L210" s="225"/>
      <c r="M210" s="226"/>
      <c r="N210" s="227"/>
      <c r="O210" s="227"/>
      <c r="P210" s="227"/>
      <c r="Q210" s="227"/>
      <c r="R210" s="227"/>
      <c r="S210" s="227"/>
      <c r="T210" s="228"/>
      <c r="AT210" s="229" t="s">
        <v>186</v>
      </c>
      <c r="AU210" s="229" t="s">
        <v>85</v>
      </c>
      <c r="AV210" s="218" t="s">
        <v>85</v>
      </c>
      <c r="AW210" s="218" t="s">
        <v>36</v>
      </c>
      <c r="AX210" s="218" t="s">
        <v>75</v>
      </c>
      <c r="AY210" s="229" t="s">
        <v>175</v>
      </c>
    </row>
    <row r="211" s="230" customFormat="true" ht="12.8" hidden="false" customHeight="false" outlineLevel="0" collapsed="false">
      <c r="B211" s="231"/>
      <c r="C211" s="232"/>
      <c r="D211" s="211" t="s">
        <v>186</v>
      </c>
      <c r="E211" s="233"/>
      <c r="F211" s="234" t="s">
        <v>210</v>
      </c>
      <c r="G211" s="232"/>
      <c r="H211" s="235" t="n">
        <v>1156.844</v>
      </c>
      <c r="I211" s="236"/>
      <c r="J211" s="232"/>
      <c r="K211" s="232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186</v>
      </c>
      <c r="AU211" s="241" t="s">
        <v>85</v>
      </c>
      <c r="AV211" s="230" t="s">
        <v>149</v>
      </c>
      <c r="AW211" s="230" t="s">
        <v>36</v>
      </c>
      <c r="AX211" s="230" t="s">
        <v>83</v>
      </c>
      <c r="AY211" s="241" t="s">
        <v>175</v>
      </c>
    </row>
    <row r="212" s="31" customFormat="true" ht="16.5" hidden="false" customHeight="true" outlineLevel="0" collapsed="false">
      <c r="A212" s="24"/>
      <c r="B212" s="25"/>
      <c r="C212" s="198" t="s">
        <v>312</v>
      </c>
      <c r="D212" s="198" t="s">
        <v>177</v>
      </c>
      <c r="E212" s="199" t="s">
        <v>447</v>
      </c>
      <c r="F212" s="200" t="s">
        <v>448</v>
      </c>
      <c r="G212" s="201" t="s">
        <v>129</v>
      </c>
      <c r="H212" s="202" t="n">
        <v>1438.4</v>
      </c>
      <c r="I212" s="203"/>
      <c r="J212" s="204" t="n">
        <f aca="false">ROUND(I212*H212,2)</f>
        <v>0</v>
      </c>
      <c r="K212" s="200" t="s">
        <v>180</v>
      </c>
      <c r="L212" s="30"/>
      <c r="M212" s="205"/>
      <c r="N212" s="206" t="s">
        <v>46</v>
      </c>
      <c r="O212" s="67"/>
      <c r="P212" s="207" t="n">
        <f aca="false">O212*H212</f>
        <v>0</v>
      </c>
      <c r="Q212" s="207" t="n">
        <v>0</v>
      </c>
      <c r="R212" s="207" t="n">
        <f aca="false">Q212*H212</f>
        <v>0</v>
      </c>
      <c r="S212" s="207" t="n">
        <v>0</v>
      </c>
      <c r="T212" s="208" t="n">
        <f aca="false">S212*H212</f>
        <v>0</v>
      </c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R212" s="209" t="s">
        <v>149</v>
      </c>
      <c r="AT212" s="209" t="s">
        <v>177</v>
      </c>
      <c r="AU212" s="209" t="s">
        <v>85</v>
      </c>
      <c r="AY212" s="3" t="s">
        <v>175</v>
      </c>
      <c r="BE212" s="210" t="n">
        <f aca="false">IF(N212="základní",J212,0)</f>
        <v>0</v>
      </c>
      <c r="BF212" s="210" t="n">
        <f aca="false">IF(N212="snížená",J212,0)</f>
        <v>0</v>
      </c>
      <c r="BG212" s="210" t="n">
        <f aca="false">IF(N212="zákl. přenesená",J212,0)</f>
        <v>0</v>
      </c>
      <c r="BH212" s="210" t="n">
        <f aca="false">IF(N212="sníž. přenesená",J212,0)</f>
        <v>0</v>
      </c>
      <c r="BI212" s="210" t="n">
        <f aca="false">IF(N212="nulová",J212,0)</f>
        <v>0</v>
      </c>
      <c r="BJ212" s="3" t="s">
        <v>83</v>
      </c>
      <c r="BK212" s="210" t="n">
        <f aca="false">ROUND(I212*H212,2)</f>
        <v>0</v>
      </c>
      <c r="BL212" s="3" t="s">
        <v>149</v>
      </c>
      <c r="BM212" s="209" t="s">
        <v>691</v>
      </c>
    </row>
    <row r="213" s="31" customFormat="true" ht="16.4" hidden="false" customHeight="false" outlineLevel="0" collapsed="false">
      <c r="A213" s="24"/>
      <c r="B213" s="25"/>
      <c r="C213" s="26"/>
      <c r="D213" s="211" t="s">
        <v>182</v>
      </c>
      <c r="E213" s="26"/>
      <c r="F213" s="212" t="s">
        <v>450</v>
      </c>
      <c r="G213" s="26"/>
      <c r="H213" s="26"/>
      <c r="I213" s="213"/>
      <c r="J213" s="26"/>
      <c r="K213" s="26"/>
      <c r="L213" s="30"/>
      <c r="M213" s="214"/>
      <c r="N213" s="215"/>
      <c r="O213" s="67"/>
      <c r="P213" s="67"/>
      <c r="Q213" s="67"/>
      <c r="R213" s="67"/>
      <c r="S213" s="67"/>
      <c r="T213" s="68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T213" s="3" t="s">
        <v>182</v>
      </c>
      <c r="AU213" s="3" t="s">
        <v>85</v>
      </c>
    </row>
    <row r="214" s="31" customFormat="true" ht="12.8" hidden="false" customHeight="false" outlineLevel="0" collapsed="false">
      <c r="A214" s="24"/>
      <c r="B214" s="25"/>
      <c r="C214" s="26"/>
      <c r="D214" s="216" t="s">
        <v>184</v>
      </c>
      <c r="E214" s="26"/>
      <c r="F214" s="217" t="s">
        <v>451</v>
      </c>
      <c r="G214" s="26"/>
      <c r="H214" s="26"/>
      <c r="I214" s="213"/>
      <c r="J214" s="26"/>
      <c r="K214" s="26"/>
      <c r="L214" s="30"/>
      <c r="M214" s="214"/>
      <c r="N214" s="215"/>
      <c r="O214" s="67"/>
      <c r="P214" s="67"/>
      <c r="Q214" s="67"/>
      <c r="R214" s="67"/>
      <c r="S214" s="67"/>
      <c r="T214" s="68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T214" s="3" t="s">
        <v>184</v>
      </c>
      <c r="AU214" s="3" t="s">
        <v>85</v>
      </c>
    </row>
    <row r="215" s="242" customFormat="true" ht="12.8" hidden="false" customHeight="false" outlineLevel="0" collapsed="false">
      <c r="B215" s="243"/>
      <c r="C215" s="244"/>
      <c r="D215" s="211" t="s">
        <v>186</v>
      </c>
      <c r="E215" s="245"/>
      <c r="F215" s="246" t="s">
        <v>801</v>
      </c>
      <c r="G215" s="244"/>
      <c r="H215" s="245"/>
      <c r="I215" s="247"/>
      <c r="J215" s="244"/>
      <c r="K215" s="244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186</v>
      </c>
      <c r="AU215" s="252" t="s">
        <v>85</v>
      </c>
      <c r="AV215" s="242" t="s">
        <v>83</v>
      </c>
      <c r="AW215" s="242" t="s">
        <v>36</v>
      </c>
      <c r="AX215" s="242" t="s">
        <v>75</v>
      </c>
      <c r="AY215" s="252" t="s">
        <v>175</v>
      </c>
    </row>
    <row r="216" s="218" customFormat="true" ht="12.8" hidden="false" customHeight="false" outlineLevel="0" collapsed="false">
      <c r="B216" s="219"/>
      <c r="C216" s="220"/>
      <c r="D216" s="211" t="s">
        <v>186</v>
      </c>
      <c r="E216" s="221"/>
      <c r="F216" s="222" t="s">
        <v>848</v>
      </c>
      <c r="G216" s="220"/>
      <c r="H216" s="223" t="n">
        <v>1438.4</v>
      </c>
      <c r="I216" s="224"/>
      <c r="J216" s="220"/>
      <c r="K216" s="220"/>
      <c r="L216" s="225"/>
      <c r="M216" s="226"/>
      <c r="N216" s="227"/>
      <c r="O216" s="227"/>
      <c r="P216" s="227"/>
      <c r="Q216" s="227"/>
      <c r="R216" s="227"/>
      <c r="S216" s="227"/>
      <c r="T216" s="228"/>
      <c r="AT216" s="229" t="s">
        <v>186</v>
      </c>
      <c r="AU216" s="229" t="s">
        <v>85</v>
      </c>
      <c r="AV216" s="218" t="s">
        <v>85</v>
      </c>
      <c r="AW216" s="218" t="s">
        <v>36</v>
      </c>
      <c r="AX216" s="218" t="s">
        <v>83</v>
      </c>
      <c r="AY216" s="229" t="s">
        <v>175</v>
      </c>
    </row>
    <row r="217" s="181" customFormat="true" ht="22.8" hidden="false" customHeight="true" outlineLevel="0" collapsed="false">
      <c r="B217" s="182"/>
      <c r="C217" s="183"/>
      <c r="D217" s="184" t="s">
        <v>74</v>
      </c>
      <c r="E217" s="196" t="s">
        <v>139</v>
      </c>
      <c r="F217" s="196" t="s">
        <v>454</v>
      </c>
      <c r="G217" s="183"/>
      <c r="H217" s="183"/>
      <c r="I217" s="186"/>
      <c r="J217" s="197" t="n">
        <f aca="false">BK217</f>
        <v>0</v>
      </c>
      <c r="K217" s="183"/>
      <c r="L217" s="188"/>
      <c r="M217" s="189"/>
      <c r="N217" s="190"/>
      <c r="O217" s="190"/>
      <c r="P217" s="191" t="n">
        <f aca="false">SUM(P218:P220)</f>
        <v>0</v>
      </c>
      <c r="Q217" s="190"/>
      <c r="R217" s="191" t="n">
        <f aca="false">SUM(R218:R220)</f>
        <v>0</v>
      </c>
      <c r="S217" s="190"/>
      <c r="T217" s="192" t="n">
        <f aca="false">SUM(T218:T220)</f>
        <v>2.75</v>
      </c>
      <c r="AR217" s="193" t="s">
        <v>83</v>
      </c>
      <c r="AT217" s="194" t="s">
        <v>74</v>
      </c>
      <c r="AU217" s="194" t="s">
        <v>83</v>
      </c>
      <c r="AY217" s="193" t="s">
        <v>175</v>
      </c>
      <c r="BK217" s="195" t="n">
        <f aca="false">SUM(BK218:BK220)</f>
        <v>0</v>
      </c>
    </row>
    <row r="218" s="31" customFormat="true" ht="16.5" hidden="false" customHeight="true" outlineLevel="0" collapsed="false">
      <c r="A218" s="24"/>
      <c r="B218" s="25"/>
      <c r="C218" s="198" t="s">
        <v>7</v>
      </c>
      <c r="D218" s="198" t="s">
        <v>177</v>
      </c>
      <c r="E218" s="199" t="s">
        <v>456</v>
      </c>
      <c r="F218" s="200" t="s">
        <v>457</v>
      </c>
      <c r="G218" s="201" t="s">
        <v>112</v>
      </c>
      <c r="H218" s="202" t="n">
        <v>5</v>
      </c>
      <c r="I218" s="203"/>
      <c r="J218" s="204" t="n">
        <f aca="false">ROUND(I218*H218,2)</f>
        <v>0</v>
      </c>
      <c r="K218" s="200"/>
      <c r="L218" s="30"/>
      <c r="M218" s="205"/>
      <c r="N218" s="206" t="s">
        <v>46</v>
      </c>
      <c r="O218" s="67"/>
      <c r="P218" s="207" t="n">
        <f aca="false">O218*H218</f>
        <v>0</v>
      </c>
      <c r="Q218" s="207" t="n">
        <v>0</v>
      </c>
      <c r="R218" s="207" t="n">
        <f aca="false">Q218*H218</f>
        <v>0</v>
      </c>
      <c r="S218" s="207" t="n">
        <v>0.55</v>
      </c>
      <c r="T218" s="208" t="n">
        <f aca="false">S218*H218</f>
        <v>2.75</v>
      </c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R218" s="209" t="s">
        <v>149</v>
      </c>
      <c r="AT218" s="209" t="s">
        <v>177</v>
      </c>
      <c r="AU218" s="209" t="s">
        <v>85</v>
      </c>
      <c r="AY218" s="3" t="s">
        <v>175</v>
      </c>
      <c r="BE218" s="210" t="n">
        <f aca="false">IF(N218="základní",J218,0)</f>
        <v>0</v>
      </c>
      <c r="BF218" s="210" t="n">
        <f aca="false">IF(N218="snížená",J218,0)</f>
        <v>0</v>
      </c>
      <c r="BG218" s="210" t="n">
        <f aca="false">IF(N218="zákl. přenesená",J218,0)</f>
        <v>0</v>
      </c>
      <c r="BH218" s="210" t="n">
        <f aca="false">IF(N218="sníž. přenesená",J218,0)</f>
        <v>0</v>
      </c>
      <c r="BI218" s="210" t="n">
        <f aca="false">IF(N218="nulová",J218,0)</f>
        <v>0</v>
      </c>
      <c r="BJ218" s="3" t="s">
        <v>83</v>
      </c>
      <c r="BK218" s="210" t="n">
        <f aca="false">ROUND(I218*H218,2)</f>
        <v>0</v>
      </c>
      <c r="BL218" s="3" t="s">
        <v>149</v>
      </c>
      <c r="BM218" s="209" t="s">
        <v>849</v>
      </c>
    </row>
    <row r="219" s="31" customFormat="true" ht="12.8" hidden="false" customHeight="false" outlineLevel="0" collapsed="false">
      <c r="A219" s="24"/>
      <c r="B219" s="25"/>
      <c r="C219" s="26"/>
      <c r="D219" s="211" t="s">
        <v>182</v>
      </c>
      <c r="E219" s="26"/>
      <c r="F219" s="212" t="s">
        <v>457</v>
      </c>
      <c r="G219" s="26"/>
      <c r="H219" s="26"/>
      <c r="I219" s="213"/>
      <c r="J219" s="26"/>
      <c r="K219" s="26"/>
      <c r="L219" s="30"/>
      <c r="M219" s="214"/>
      <c r="N219" s="215"/>
      <c r="O219" s="67"/>
      <c r="P219" s="67"/>
      <c r="Q219" s="67"/>
      <c r="R219" s="67"/>
      <c r="S219" s="67"/>
      <c r="T219" s="68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T219" s="3" t="s">
        <v>182</v>
      </c>
      <c r="AU219" s="3" t="s">
        <v>85</v>
      </c>
    </row>
    <row r="220" s="218" customFormat="true" ht="12.8" hidden="false" customHeight="false" outlineLevel="0" collapsed="false">
      <c r="B220" s="219"/>
      <c r="C220" s="220"/>
      <c r="D220" s="211" t="s">
        <v>186</v>
      </c>
      <c r="E220" s="221" t="s">
        <v>121</v>
      </c>
      <c r="F220" s="222" t="s">
        <v>850</v>
      </c>
      <c r="G220" s="220"/>
      <c r="H220" s="223" t="n">
        <v>5</v>
      </c>
      <c r="I220" s="224"/>
      <c r="J220" s="220"/>
      <c r="K220" s="220"/>
      <c r="L220" s="225"/>
      <c r="M220" s="226"/>
      <c r="N220" s="227"/>
      <c r="O220" s="227"/>
      <c r="P220" s="227"/>
      <c r="Q220" s="227"/>
      <c r="R220" s="227"/>
      <c r="S220" s="227"/>
      <c r="T220" s="228"/>
      <c r="AT220" s="229" t="s">
        <v>186</v>
      </c>
      <c r="AU220" s="229" t="s">
        <v>85</v>
      </c>
      <c r="AV220" s="218" t="s">
        <v>85</v>
      </c>
      <c r="AW220" s="218" t="s">
        <v>36</v>
      </c>
      <c r="AX220" s="218" t="s">
        <v>83</v>
      </c>
      <c r="AY220" s="229" t="s">
        <v>175</v>
      </c>
    </row>
    <row r="221" s="181" customFormat="true" ht="22.8" hidden="false" customHeight="true" outlineLevel="0" collapsed="false">
      <c r="B221" s="182"/>
      <c r="C221" s="183"/>
      <c r="D221" s="184" t="s">
        <v>74</v>
      </c>
      <c r="E221" s="196" t="s">
        <v>460</v>
      </c>
      <c r="F221" s="196" t="s">
        <v>461</v>
      </c>
      <c r="G221" s="183"/>
      <c r="H221" s="183"/>
      <c r="I221" s="186"/>
      <c r="J221" s="197" t="n">
        <f aca="false">BK221</f>
        <v>0</v>
      </c>
      <c r="K221" s="183"/>
      <c r="L221" s="188"/>
      <c r="M221" s="189"/>
      <c r="N221" s="190"/>
      <c r="O221" s="190"/>
      <c r="P221" s="191" t="n">
        <f aca="false">SUM(P222:P225)</f>
        <v>0</v>
      </c>
      <c r="Q221" s="190"/>
      <c r="R221" s="191" t="n">
        <f aca="false">SUM(R222:R225)</f>
        <v>0</v>
      </c>
      <c r="S221" s="190"/>
      <c r="T221" s="192" t="n">
        <f aca="false">SUM(T222:T225)</f>
        <v>0</v>
      </c>
      <c r="AR221" s="193" t="s">
        <v>83</v>
      </c>
      <c r="AT221" s="194" t="s">
        <v>74</v>
      </c>
      <c r="AU221" s="194" t="s">
        <v>83</v>
      </c>
      <c r="AY221" s="193" t="s">
        <v>175</v>
      </c>
      <c r="BK221" s="195" t="n">
        <f aca="false">SUM(BK222:BK225)</f>
        <v>0</v>
      </c>
    </row>
    <row r="222" s="31" customFormat="true" ht="21.75" hidden="false" customHeight="true" outlineLevel="0" collapsed="false">
      <c r="A222" s="24"/>
      <c r="B222" s="25"/>
      <c r="C222" s="198" t="s">
        <v>325</v>
      </c>
      <c r="D222" s="198" t="s">
        <v>177</v>
      </c>
      <c r="E222" s="199" t="s">
        <v>463</v>
      </c>
      <c r="F222" s="200" t="s">
        <v>464</v>
      </c>
      <c r="G222" s="201" t="s">
        <v>384</v>
      </c>
      <c r="H222" s="202" t="n">
        <v>3.25</v>
      </c>
      <c r="I222" s="203"/>
      <c r="J222" s="204" t="n">
        <f aca="false">ROUND(I222*H222,2)</f>
        <v>0</v>
      </c>
      <c r="K222" s="200" t="s">
        <v>180</v>
      </c>
      <c r="L222" s="30"/>
      <c r="M222" s="205"/>
      <c r="N222" s="206" t="s">
        <v>46</v>
      </c>
      <c r="O222" s="67"/>
      <c r="P222" s="207" t="n">
        <f aca="false">O222*H222</f>
        <v>0</v>
      </c>
      <c r="Q222" s="207" t="n">
        <v>0</v>
      </c>
      <c r="R222" s="207" t="n">
        <f aca="false">Q222*H222</f>
        <v>0</v>
      </c>
      <c r="S222" s="207" t="n">
        <v>0</v>
      </c>
      <c r="T222" s="208" t="n">
        <f aca="false">S222*H222</f>
        <v>0</v>
      </c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R222" s="209" t="s">
        <v>149</v>
      </c>
      <c r="AT222" s="209" t="s">
        <v>177</v>
      </c>
      <c r="AU222" s="209" t="s">
        <v>85</v>
      </c>
      <c r="AY222" s="3" t="s">
        <v>175</v>
      </c>
      <c r="BE222" s="210" t="n">
        <f aca="false">IF(N222="základní",J222,0)</f>
        <v>0</v>
      </c>
      <c r="BF222" s="210" t="n">
        <f aca="false">IF(N222="snížená",J222,0)</f>
        <v>0</v>
      </c>
      <c r="BG222" s="210" t="n">
        <f aca="false">IF(N222="zákl. přenesená",J222,0)</f>
        <v>0</v>
      </c>
      <c r="BH222" s="210" t="n">
        <f aca="false">IF(N222="sníž. přenesená",J222,0)</f>
        <v>0</v>
      </c>
      <c r="BI222" s="210" t="n">
        <f aca="false">IF(N222="nulová",J222,0)</f>
        <v>0</v>
      </c>
      <c r="BJ222" s="3" t="s">
        <v>83</v>
      </c>
      <c r="BK222" s="210" t="n">
        <f aca="false">ROUND(I222*H222,2)</f>
        <v>0</v>
      </c>
      <c r="BL222" s="3" t="s">
        <v>149</v>
      </c>
      <c r="BM222" s="209" t="s">
        <v>851</v>
      </c>
    </row>
    <row r="223" s="31" customFormat="true" ht="12.8" hidden="false" customHeight="false" outlineLevel="0" collapsed="false">
      <c r="A223" s="24"/>
      <c r="B223" s="25"/>
      <c r="C223" s="26"/>
      <c r="D223" s="211" t="s">
        <v>182</v>
      </c>
      <c r="E223" s="26"/>
      <c r="F223" s="212" t="s">
        <v>466</v>
      </c>
      <c r="G223" s="26"/>
      <c r="H223" s="26"/>
      <c r="I223" s="213"/>
      <c r="J223" s="26"/>
      <c r="K223" s="26"/>
      <c r="L223" s="30"/>
      <c r="M223" s="214"/>
      <c r="N223" s="215"/>
      <c r="O223" s="67"/>
      <c r="P223" s="67"/>
      <c r="Q223" s="67"/>
      <c r="R223" s="67"/>
      <c r="S223" s="67"/>
      <c r="T223" s="68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T223" s="3" t="s">
        <v>182</v>
      </c>
      <c r="AU223" s="3" t="s">
        <v>85</v>
      </c>
    </row>
    <row r="224" s="31" customFormat="true" ht="12.8" hidden="false" customHeight="false" outlineLevel="0" collapsed="false">
      <c r="A224" s="24"/>
      <c r="B224" s="25"/>
      <c r="C224" s="26"/>
      <c r="D224" s="216" t="s">
        <v>184</v>
      </c>
      <c r="E224" s="26"/>
      <c r="F224" s="217" t="s">
        <v>467</v>
      </c>
      <c r="G224" s="26"/>
      <c r="H224" s="26"/>
      <c r="I224" s="213"/>
      <c r="J224" s="26"/>
      <c r="K224" s="26"/>
      <c r="L224" s="30"/>
      <c r="M224" s="214"/>
      <c r="N224" s="215"/>
      <c r="O224" s="67"/>
      <c r="P224" s="67"/>
      <c r="Q224" s="67"/>
      <c r="R224" s="67"/>
      <c r="S224" s="67"/>
      <c r="T224" s="68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T224" s="3" t="s">
        <v>184</v>
      </c>
      <c r="AU224" s="3" t="s">
        <v>85</v>
      </c>
    </row>
    <row r="225" s="218" customFormat="true" ht="12.8" hidden="false" customHeight="false" outlineLevel="0" collapsed="false">
      <c r="B225" s="219"/>
      <c r="C225" s="220"/>
      <c r="D225" s="211" t="s">
        <v>186</v>
      </c>
      <c r="E225" s="221"/>
      <c r="F225" s="222" t="s">
        <v>468</v>
      </c>
      <c r="G225" s="220"/>
      <c r="H225" s="223" t="n">
        <v>3.25</v>
      </c>
      <c r="I225" s="224"/>
      <c r="J225" s="220"/>
      <c r="K225" s="220"/>
      <c r="L225" s="225"/>
      <c r="M225" s="226"/>
      <c r="N225" s="227"/>
      <c r="O225" s="227"/>
      <c r="P225" s="227"/>
      <c r="Q225" s="227"/>
      <c r="R225" s="227"/>
      <c r="S225" s="227"/>
      <c r="T225" s="228"/>
      <c r="AT225" s="229" t="s">
        <v>186</v>
      </c>
      <c r="AU225" s="229" t="s">
        <v>85</v>
      </c>
      <c r="AV225" s="218" t="s">
        <v>85</v>
      </c>
      <c r="AW225" s="218" t="s">
        <v>36</v>
      </c>
      <c r="AX225" s="218" t="s">
        <v>83</v>
      </c>
      <c r="AY225" s="229" t="s">
        <v>175</v>
      </c>
    </row>
    <row r="226" s="181" customFormat="true" ht="22.8" hidden="false" customHeight="true" outlineLevel="0" collapsed="false">
      <c r="B226" s="182"/>
      <c r="C226" s="183"/>
      <c r="D226" s="184" t="s">
        <v>74</v>
      </c>
      <c r="E226" s="196" t="s">
        <v>490</v>
      </c>
      <c r="F226" s="196" t="s">
        <v>491</v>
      </c>
      <c r="G226" s="183"/>
      <c r="H226" s="183"/>
      <c r="I226" s="186"/>
      <c r="J226" s="197" t="n">
        <f aca="false">BK226</f>
        <v>0</v>
      </c>
      <c r="K226" s="183"/>
      <c r="L226" s="188"/>
      <c r="M226" s="189"/>
      <c r="N226" s="190"/>
      <c r="O226" s="190"/>
      <c r="P226" s="191" t="n">
        <f aca="false">SUM(P227:P229)</f>
        <v>0</v>
      </c>
      <c r="Q226" s="190"/>
      <c r="R226" s="191" t="n">
        <f aca="false">SUM(R227:R229)</f>
        <v>0</v>
      </c>
      <c r="S226" s="190"/>
      <c r="T226" s="192" t="n">
        <f aca="false">SUM(T227:T229)</f>
        <v>0</v>
      </c>
      <c r="AR226" s="193" t="s">
        <v>83</v>
      </c>
      <c r="AT226" s="194" t="s">
        <v>74</v>
      </c>
      <c r="AU226" s="194" t="s">
        <v>83</v>
      </c>
      <c r="AY226" s="193" t="s">
        <v>175</v>
      </c>
      <c r="BK226" s="195" t="n">
        <f aca="false">SUM(BK227:BK229)</f>
        <v>0</v>
      </c>
    </row>
    <row r="227" s="31" customFormat="true" ht="16.5" hidden="false" customHeight="true" outlineLevel="0" collapsed="false">
      <c r="A227" s="24"/>
      <c r="B227" s="25"/>
      <c r="C227" s="198" t="s">
        <v>332</v>
      </c>
      <c r="D227" s="198" t="s">
        <v>177</v>
      </c>
      <c r="E227" s="199" t="s">
        <v>493</v>
      </c>
      <c r="F227" s="200" t="s">
        <v>494</v>
      </c>
      <c r="G227" s="201" t="s">
        <v>384</v>
      </c>
      <c r="H227" s="202" t="n">
        <v>2815.851</v>
      </c>
      <c r="I227" s="203"/>
      <c r="J227" s="204" t="n">
        <f aca="false">ROUND(I227*H227,2)</f>
        <v>0</v>
      </c>
      <c r="K227" s="200" t="s">
        <v>180</v>
      </c>
      <c r="L227" s="30"/>
      <c r="M227" s="205"/>
      <c r="N227" s="206" t="s">
        <v>46</v>
      </c>
      <c r="O227" s="67"/>
      <c r="P227" s="207" t="n">
        <f aca="false">O227*H227</f>
        <v>0</v>
      </c>
      <c r="Q227" s="207" t="n">
        <v>0</v>
      </c>
      <c r="R227" s="207" t="n">
        <f aca="false">Q227*H227</f>
        <v>0</v>
      </c>
      <c r="S227" s="207" t="n">
        <v>0</v>
      </c>
      <c r="T227" s="208" t="n">
        <f aca="false">S227*H227</f>
        <v>0</v>
      </c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R227" s="209" t="s">
        <v>149</v>
      </c>
      <c r="AT227" s="209" t="s">
        <v>177</v>
      </c>
      <c r="AU227" s="209" t="s">
        <v>85</v>
      </c>
      <c r="AY227" s="3" t="s">
        <v>175</v>
      </c>
      <c r="BE227" s="210" t="n">
        <f aca="false">IF(N227="základní",J227,0)</f>
        <v>0</v>
      </c>
      <c r="BF227" s="210" t="n">
        <f aca="false">IF(N227="snížená",J227,0)</f>
        <v>0</v>
      </c>
      <c r="BG227" s="210" t="n">
        <f aca="false">IF(N227="zákl. přenesená",J227,0)</f>
        <v>0</v>
      </c>
      <c r="BH227" s="210" t="n">
        <f aca="false">IF(N227="sníž. přenesená",J227,0)</f>
        <v>0</v>
      </c>
      <c r="BI227" s="210" t="n">
        <f aca="false">IF(N227="nulová",J227,0)</f>
        <v>0</v>
      </c>
      <c r="BJ227" s="3" t="s">
        <v>83</v>
      </c>
      <c r="BK227" s="210" t="n">
        <f aca="false">ROUND(I227*H227,2)</f>
        <v>0</v>
      </c>
      <c r="BL227" s="3" t="s">
        <v>149</v>
      </c>
      <c r="BM227" s="209" t="s">
        <v>495</v>
      </c>
    </row>
    <row r="228" s="31" customFormat="true" ht="12.8" hidden="false" customHeight="false" outlineLevel="0" collapsed="false">
      <c r="A228" s="24"/>
      <c r="B228" s="25"/>
      <c r="C228" s="26"/>
      <c r="D228" s="211" t="s">
        <v>182</v>
      </c>
      <c r="E228" s="26"/>
      <c r="F228" s="212" t="s">
        <v>496</v>
      </c>
      <c r="G228" s="26"/>
      <c r="H228" s="26"/>
      <c r="I228" s="213"/>
      <c r="J228" s="26"/>
      <c r="K228" s="26"/>
      <c r="L228" s="30"/>
      <c r="M228" s="214"/>
      <c r="N228" s="215"/>
      <c r="O228" s="67"/>
      <c r="P228" s="67"/>
      <c r="Q228" s="67"/>
      <c r="R228" s="67"/>
      <c r="S228" s="67"/>
      <c r="T228" s="68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T228" s="3" t="s">
        <v>182</v>
      </c>
      <c r="AU228" s="3" t="s">
        <v>85</v>
      </c>
    </row>
    <row r="229" s="31" customFormat="true" ht="12.8" hidden="false" customHeight="false" outlineLevel="0" collapsed="false">
      <c r="A229" s="24"/>
      <c r="B229" s="25"/>
      <c r="C229" s="26"/>
      <c r="D229" s="216" t="s">
        <v>184</v>
      </c>
      <c r="E229" s="26"/>
      <c r="F229" s="217" t="s">
        <v>497</v>
      </c>
      <c r="G229" s="26"/>
      <c r="H229" s="26"/>
      <c r="I229" s="213"/>
      <c r="J229" s="26"/>
      <c r="K229" s="26"/>
      <c r="L229" s="30"/>
      <c r="M229" s="266"/>
      <c r="N229" s="267"/>
      <c r="O229" s="268"/>
      <c r="P229" s="268"/>
      <c r="Q229" s="268"/>
      <c r="R229" s="268"/>
      <c r="S229" s="268"/>
      <c r="T229" s="269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T229" s="3" t="s">
        <v>184</v>
      </c>
      <c r="AU229" s="3" t="s">
        <v>85</v>
      </c>
    </row>
    <row r="230" s="31" customFormat="true" ht="6.95" hidden="false" customHeight="true" outlineLevel="0" collapsed="false">
      <c r="A230" s="24"/>
      <c r="B230" s="45"/>
      <c r="C230" s="46"/>
      <c r="D230" s="46"/>
      <c r="E230" s="46"/>
      <c r="F230" s="46"/>
      <c r="G230" s="46"/>
      <c r="H230" s="46"/>
      <c r="I230" s="46"/>
      <c r="J230" s="46"/>
      <c r="K230" s="46"/>
      <c r="L230" s="30"/>
      <c r="M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</row>
  </sheetData>
  <sheetProtection algorithmName="SHA-512" hashValue="O2nj+svpLyzt8gm74pmGNGy4fUUETvXa8wGowmstf/BJFXCwG9qmtzDJ93PXE2VdQRBQ6dk5LG7GCriPl0HN0Q==" saltValue="M4qxJUZO6iSoDnj1gl2bvbVhMrzoHEwrvVu37OEEsvHBaGqPbDlizN1Y58NV4U4DVt4O4xrsrbl7aqTwZ6uHzg==" spinCount="100000" sheet="true" password="cc35" objects="true" scenarios="true" formatColumns="false" formatRows="false" autoFilter="false"/>
  <autoFilter ref="C84:K229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90" r:id="rId1" display="https://podminky.urs.cz/item/CS_URS_2025_01/112101102"/>
    <hyperlink ref="F94" r:id="rId2" display="https://podminky.urs.cz/item/CS_URS_2025_01/112155221"/>
    <hyperlink ref="F98" r:id="rId3" display="https://podminky.urs.cz/item/CS_URS_2025_01/112251102"/>
    <hyperlink ref="F102" r:id="rId4" display="https://podminky.urs.cz/item/CS_URS_2025_01/121151103"/>
    <hyperlink ref="F107" r:id="rId5" display="https://podminky.urs.cz/item/CS_URS_2025_01/124253101"/>
    <hyperlink ref="F129" r:id="rId6" display="https://podminky.urs.cz/item/CS_URS_2025_01/127751111"/>
    <hyperlink ref="F133" r:id="rId7" display="https://podminky.urs.cz/item/CS_URS_2025_01/162201412"/>
    <hyperlink ref="F137" r:id="rId8" display="https://podminky.urs.cz/item/CS_URS_2025_01/162201422"/>
    <hyperlink ref="F141" r:id="rId9" display="https://podminky.urs.cz/item/CS_URS_2025_01/162301952"/>
    <hyperlink ref="F145" r:id="rId10" display="https://podminky.urs.cz/item/CS_URS_2025_01/162301972"/>
    <hyperlink ref="F149" r:id="rId11" display="https://podminky.urs.cz/item/CS_URS_2025_01/162451106"/>
    <hyperlink ref="F156" r:id="rId12" display="https://podminky.urs.cz/item/CS_URS_2025_01/167151111"/>
    <hyperlink ref="F160" r:id="rId13" display="https://podminky.urs.cz/item/CS_URS_2025_01/171151131"/>
    <hyperlink ref="F166" r:id="rId14" display="https://podminky.urs.cz/item/CS_URS_2025_01/171251201"/>
    <hyperlink ref="F172" r:id="rId15" display="https://podminky.urs.cz/item/CS_URS_2025_01/174251202"/>
    <hyperlink ref="F182" r:id="rId16" display="https://podminky.urs.cz/item/CS_URS_2025_01/182151111"/>
    <hyperlink ref="F189" r:id="rId17" display="https://podminky.urs.cz/item/CS_URS_2025_01/462512370"/>
    <hyperlink ref="F214" r:id="rId18" display="https://podminky.urs.cz/item/CS_URS_2025_01/462519003"/>
    <hyperlink ref="F224" r:id="rId19" display="https://podminky.urs.cz/item/CS_URS_2025_01/997013811"/>
    <hyperlink ref="F229" r:id="rId20" display="https://podminky.urs.cz/item/CS_URS_2025_01/99833201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2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100</v>
      </c>
      <c r="AZ2" s="112" t="s">
        <v>110</v>
      </c>
      <c r="BA2" s="112" t="s">
        <v>111</v>
      </c>
      <c r="BB2" s="112" t="s">
        <v>112</v>
      </c>
      <c r="BC2" s="112" t="s">
        <v>852</v>
      </c>
      <c r="BD2" s="112" t="s">
        <v>85</v>
      </c>
    </row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6"/>
      <c r="AT3" s="3" t="s">
        <v>85</v>
      </c>
      <c r="AZ3" s="112" t="s">
        <v>114</v>
      </c>
      <c r="BA3" s="112" t="s">
        <v>115</v>
      </c>
      <c r="BB3" s="112" t="s">
        <v>112</v>
      </c>
      <c r="BC3" s="112" t="s">
        <v>853</v>
      </c>
      <c r="BD3" s="112" t="s">
        <v>85</v>
      </c>
    </row>
    <row r="4" customFormat="false" ht="24.95" hidden="false" customHeight="true" outlineLevel="0" collapsed="false">
      <c r="B4" s="6"/>
      <c r="D4" s="115" t="s">
        <v>117</v>
      </c>
      <c r="L4" s="6"/>
      <c r="M4" s="116" t="s">
        <v>10</v>
      </c>
      <c r="AT4" s="3" t="s">
        <v>4</v>
      </c>
      <c r="AZ4" s="112" t="s">
        <v>118</v>
      </c>
      <c r="BA4" s="112" t="s">
        <v>119</v>
      </c>
      <c r="BB4" s="112" t="s">
        <v>112</v>
      </c>
      <c r="BC4" s="112" t="s">
        <v>854</v>
      </c>
      <c r="BD4" s="112" t="s">
        <v>85</v>
      </c>
    </row>
    <row r="5" customFormat="false" ht="6.95" hidden="false" customHeight="true" outlineLevel="0" collapsed="false">
      <c r="B5" s="6"/>
      <c r="L5" s="6"/>
      <c r="AZ5" s="112" t="s">
        <v>136</v>
      </c>
      <c r="BA5" s="112" t="s">
        <v>137</v>
      </c>
      <c r="BB5" s="112" t="s">
        <v>138</v>
      </c>
      <c r="BC5" s="112" t="s">
        <v>85</v>
      </c>
      <c r="BD5" s="112" t="s">
        <v>85</v>
      </c>
    </row>
    <row r="6" customFormat="false" ht="12" hidden="false" customHeight="true" outlineLevel="0" collapsed="false">
      <c r="B6" s="6"/>
      <c r="D6" s="117" t="s">
        <v>16</v>
      </c>
      <c r="L6" s="6"/>
      <c r="AZ6" s="112" t="s">
        <v>143</v>
      </c>
      <c r="BA6" s="112" t="s">
        <v>144</v>
      </c>
      <c r="BB6" s="112" t="s">
        <v>138</v>
      </c>
      <c r="BC6" s="112" t="s">
        <v>83</v>
      </c>
      <c r="BD6" s="112" t="s">
        <v>85</v>
      </c>
    </row>
    <row r="7" customFormat="false" ht="16.5" hidden="false" customHeight="true" outlineLevel="0" collapsed="false">
      <c r="B7" s="6"/>
      <c r="E7" s="118" t="str">
        <f aca="false">'Rekapitulace stavby'!K6</f>
        <v>Oprava povodňových škod v obci Nové Heřminovy</v>
      </c>
      <c r="F7" s="118"/>
      <c r="G7" s="118"/>
      <c r="H7" s="118"/>
      <c r="L7" s="6"/>
      <c r="AZ7" s="112" t="s">
        <v>124</v>
      </c>
      <c r="BA7" s="112" t="s">
        <v>125</v>
      </c>
      <c r="BB7" s="112" t="s">
        <v>112</v>
      </c>
      <c r="BC7" s="112" t="s">
        <v>855</v>
      </c>
      <c r="BD7" s="112" t="s">
        <v>85</v>
      </c>
    </row>
    <row r="8" s="31" customFormat="true" ht="12" hidden="false" customHeight="true" outlineLevel="0" collapsed="false">
      <c r="A8" s="24"/>
      <c r="B8" s="30"/>
      <c r="C8" s="24"/>
      <c r="D8" s="117" t="s">
        <v>131</v>
      </c>
      <c r="E8" s="24"/>
      <c r="F8" s="24"/>
      <c r="G8" s="24"/>
      <c r="H8" s="24"/>
      <c r="I8" s="24"/>
      <c r="J8" s="24"/>
      <c r="K8" s="24"/>
      <c r="L8" s="11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Z8" s="112" t="s">
        <v>147</v>
      </c>
      <c r="BA8" s="112" t="s">
        <v>148</v>
      </c>
      <c r="BB8" s="112" t="s">
        <v>138</v>
      </c>
      <c r="BC8" s="112" t="s">
        <v>85</v>
      </c>
      <c r="BD8" s="112" t="s">
        <v>85</v>
      </c>
    </row>
    <row r="9" s="31" customFormat="true" ht="16.5" hidden="false" customHeight="true" outlineLevel="0" collapsed="false">
      <c r="A9" s="24"/>
      <c r="B9" s="30"/>
      <c r="C9" s="24"/>
      <c r="D9" s="24"/>
      <c r="E9" s="120" t="s">
        <v>856</v>
      </c>
      <c r="F9" s="120"/>
      <c r="G9" s="120"/>
      <c r="H9" s="120"/>
      <c r="I9" s="24"/>
      <c r="J9" s="24"/>
      <c r="K9" s="24"/>
      <c r="L9" s="11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2" hidden="false" customHeight="true" outlineLevel="0" collapsed="false">
      <c r="A11" s="24"/>
      <c r="B11" s="30"/>
      <c r="C11" s="24"/>
      <c r="D11" s="117" t="s">
        <v>18</v>
      </c>
      <c r="E11" s="24"/>
      <c r="F11" s="121"/>
      <c r="G11" s="24"/>
      <c r="H11" s="24"/>
      <c r="I11" s="117" t="s">
        <v>19</v>
      </c>
      <c r="J11" s="121"/>
      <c r="K11" s="24"/>
      <c r="L11" s="11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7" t="s">
        <v>20</v>
      </c>
      <c r="E12" s="24"/>
      <c r="F12" s="121" t="s">
        <v>21</v>
      </c>
      <c r="G12" s="24"/>
      <c r="H12" s="24"/>
      <c r="I12" s="117" t="s">
        <v>22</v>
      </c>
      <c r="J12" s="122" t="str">
        <f aca="false">'Rekapitulace stavby'!AN8</f>
        <v>4. 3. 2025</v>
      </c>
      <c r="K12" s="24"/>
      <c r="L12" s="11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17" t="s">
        <v>24</v>
      </c>
      <c r="E14" s="24"/>
      <c r="F14" s="24"/>
      <c r="G14" s="24"/>
      <c r="H14" s="24"/>
      <c r="I14" s="117" t="s">
        <v>25</v>
      </c>
      <c r="J14" s="121" t="s">
        <v>26</v>
      </c>
      <c r="K14" s="24"/>
      <c r="L14" s="11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1" t="s">
        <v>27</v>
      </c>
      <c r="F15" s="24"/>
      <c r="G15" s="24"/>
      <c r="H15" s="24"/>
      <c r="I15" s="117" t="s">
        <v>28</v>
      </c>
      <c r="J15" s="121" t="s">
        <v>29</v>
      </c>
      <c r="K15" s="24"/>
      <c r="L15" s="11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17" t="s">
        <v>30</v>
      </c>
      <c r="E17" s="24"/>
      <c r="F17" s="24"/>
      <c r="G17" s="24"/>
      <c r="H17" s="24"/>
      <c r="I17" s="117" t="s">
        <v>25</v>
      </c>
      <c r="J17" s="19" t="str">
        <f aca="false">'Rekapitulace stavby'!AN13</f>
        <v>Vyplň údaj</v>
      </c>
      <c r="K17" s="24"/>
      <c r="L17" s="11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3" t="str">
        <f aca="false">'Rekapitulace stavby'!E14</f>
        <v>Vyplň údaj</v>
      </c>
      <c r="F18" s="123"/>
      <c r="G18" s="123"/>
      <c r="H18" s="123"/>
      <c r="I18" s="117" t="s">
        <v>28</v>
      </c>
      <c r="J18" s="19" t="str">
        <f aca="false">'Rekapitulace stavby'!AN14</f>
        <v>Vyplň údaj</v>
      </c>
      <c r="K18" s="24"/>
      <c r="L18" s="11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7" t="s">
        <v>32</v>
      </c>
      <c r="E20" s="24"/>
      <c r="F20" s="24"/>
      <c r="G20" s="24"/>
      <c r="H20" s="24"/>
      <c r="I20" s="117" t="s">
        <v>25</v>
      </c>
      <c r="J20" s="121" t="s">
        <v>33</v>
      </c>
      <c r="K20" s="24"/>
      <c r="L20" s="11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1" t="s">
        <v>34</v>
      </c>
      <c r="F21" s="24"/>
      <c r="G21" s="24"/>
      <c r="H21" s="24"/>
      <c r="I21" s="117" t="s">
        <v>28</v>
      </c>
      <c r="J21" s="121" t="s">
        <v>35</v>
      </c>
      <c r="K21" s="24"/>
      <c r="L21" s="11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7" t="s">
        <v>37</v>
      </c>
      <c r="E23" s="24"/>
      <c r="F23" s="24"/>
      <c r="G23" s="24"/>
      <c r="H23" s="24"/>
      <c r="I23" s="117" t="s">
        <v>25</v>
      </c>
      <c r="J23" s="121" t="str">
        <f aca="false">IF('Rekapitulace stavby'!AN19="","",'Rekapitulace stavby'!AN19)</f>
        <v/>
      </c>
      <c r="K23" s="24"/>
      <c r="L23" s="11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1" t="str">
        <f aca="false">IF('Rekapitulace stavby'!E20="","",'Rekapitulace stavby'!E20)</f>
        <v> </v>
      </c>
      <c r="F24" s="24"/>
      <c r="G24" s="24"/>
      <c r="H24" s="24"/>
      <c r="I24" s="117" t="s">
        <v>28</v>
      </c>
      <c r="J24" s="121" t="str">
        <f aca="false">IF('Rekapitulace stavby'!AN20="","",'Rekapitulace stavby'!AN20)</f>
        <v/>
      </c>
      <c r="K24" s="24"/>
      <c r="L24" s="11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7" t="s">
        <v>39</v>
      </c>
      <c r="E26" s="24"/>
      <c r="F26" s="24"/>
      <c r="G26" s="24"/>
      <c r="H26" s="24"/>
      <c r="I26" s="24"/>
      <c r="J26" s="24"/>
      <c r="K26" s="24"/>
      <c r="L26" s="11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8" customFormat="true" ht="16.5" hidden="false" customHeight="true" outlineLevel="0" collapsed="false">
      <c r="A27" s="124"/>
      <c r="B27" s="125"/>
      <c r="C27" s="124"/>
      <c r="D27" s="124"/>
      <c r="E27" s="126"/>
      <c r="F27" s="126"/>
      <c r="G27" s="126"/>
      <c r="H27" s="126"/>
      <c r="I27" s="124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11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0" t="s">
        <v>41</v>
      </c>
      <c r="E30" s="24"/>
      <c r="F30" s="24"/>
      <c r="G30" s="24"/>
      <c r="H30" s="24"/>
      <c r="I30" s="24"/>
      <c r="J30" s="131" t="n">
        <f aca="false">ROUND(J84, 2)</f>
        <v>0</v>
      </c>
      <c r="K30" s="24"/>
      <c r="L30" s="11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9"/>
      <c r="E31" s="129"/>
      <c r="F31" s="129"/>
      <c r="G31" s="129"/>
      <c r="H31" s="129"/>
      <c r="I31" s="129"/>
      <c r="J31" s="129"/>
      <c r="K31" s="129"/>
      <c r="L31" s="11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2" t="s">
        <v>43</v>
      </c>
      <c r="G32" s="24"/>
      <c r="H32" s="24"/>
      <c r="I32" s="132" t="s">
        <v>42</v>
      </c>
      <c r="J32" s="132" t="s">
        <v>44</v>
      </c>
      <c r="K32" s="24"/>
      <c r="L32" s="11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3" t="s">
        <v>45</v>
      </c>
      <c r="E33" s="117" t="s">
        <v>46</v>
      </c>
      <c r="F33" s="134" t="n">
        <f aca="false">ROUND((SUM(BE84:BE241)),  2)</f>
        <v>0</v>
      </c>
      <c r="G33" s="24"/>
      <c r="H33" s="24"/>
      <c r="I33" s="135" t="n">
        <v>0.21</v>
      </c>
      <c r="J33" s="134" t="n">
        <f aca="false">ROUND(((SUM(BE84:BE241))*I33),  2)</f>
        <v>0</v>
      </c>
      <c r="K33" s="24"/>
      <c r="L33" s="11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7" t="s">
        <v>47</v>
      </c>
      <c r="F34" s="134" t="n">
        <f aca="false">ROUND((SUM(BF84:BF241)),  2)</f>
        <v>0</v>
      </c>
      <c r="G34" s="24"/>
      <c r="H34" s="24"/>
      <c r="I34" s="135" t="n">
        <v>0.12</v>
      </c>
      <c r="J34" s="134" t="n">
        <f aca="false">ROUND(((SUM(BF84:BF241))*I34),  2)</f>
        <v>0</v>
      </c>
      <c r="K34" s="24"/>
      <c r="L34" s="1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7" t="s">
        <v>48</v>
      </c>
      <c r="F35" s="134" t="n">
        <f aca="false">ROUND((SUM(BG84:BG241)),  2)</f>
        <v>0</v>
      </c>
      <c r="G35" s="24"/>
      <c r="H35" s="24"/>
      <c r="I35" s="135" t="n">
        <v>0.21</v>
      </c>
      <c r="J35" s="134" t="n">
        <f aca="false">0</f>
        <v>0</v>
      </c>
      <c r="K35" s="24"/>
      <c r="L35" s="1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7" t="s">
        <v>49</v>
      </c>
      <c r="F36" s="134" t="n">
        <f aca="false">ROUND((SUM(BH84:BH241)),  2)</f>
        <v>0</v>
      </c>
      <c r="G36" s="24"/>
      <c r="H36" s="24"/>
      <c r="I36" s="135" t="n">
        <v>0.12</v>
      </c>
      <c r="J36" s="134" t="n">
        <f aca="false">0</f>
        <v>0</v>
      </c>
      <c r="K36" s="24"/>
      <c r="L36" s="11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7" t="s">
        <v>50</v>
      </c>
      <c r="F37" s="134" t="n">
        <f aca="false">ROUND((SUM(BI84:BI241)),  2)</f>
        <v>0</v>
      </c>
      <c r="G37" s="24"/>
      <c r="H37" s="24"/>
      <c r="I37" s="135" t="n">
        <v>0</v>
      </c>
      <c r="J37" s="134" t="n">
        <f aca="false">0</f>
        <v>0</v>
      </c>
      <c r="K37" s="24"/>
      <c r="L37" s="11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6"/>
      <c r="D39" s="137" t="s">
        <v>51</v>
      </c>
      <c r="E39" s="138"/>
      <c r="F39" s="138"/>
      <c r="G39" s="139" t="s">
        <v>52</v>
      </c>
      <c r="H39" s="140" t="s">
        <v>53</v>
      </c>
      <c r="I39" s="138"/>
      <c r="J39" s="141" t="n">
        <f aca="false">SUM(J30:J37)</f>
        <v>0</v>
      </c>
      <c r="K39" s="142"/>
      <c r="L39" s="11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1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19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150</v>
      </c>
      <c r="D45" s="26"/>
      <c r="E45" s="26"/>
      <c r="F45" s="26"/>
      <c r="G45" s="26"/>
      <c r="H45" s="26"/>
      <c r="I45" s="26"/>
      <c r="J45" s="26"/>
      <c r="K45" s="26"/>
      <c r="L45" s="119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9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9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7" t="str">
        <f aca="false">E7</f>
        <v>Oprava povodňových škod v obci Nové Heřminovy</v>
      </c>
      <c r="F48" s="147"/>
      <c r="G48" s="147"/>
      <c r="H48" s="147"/>
      <c r="I48" s="26"/>
      <c r="J48" s="26"/>
      <c r="K48" s="26"/>
      <c r="L48" s="119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131</v>
      </c>
      <c r="D49" s="26"/>
      <c r="E49" s="26"/>
      <c r="F49" s="26"/>
      <c r="G49" s="26"/>
      <c r="H49" s="26"/>
      <c r="I49" s="26"/>
      <c r="J49" s="26"/>
      <c r="K49" s="26"/>
      <c r="L49" s="11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U6 - Úsek č. 6, levý břeh, km 1,319 – 1,358</v>
      </c>
      <c r="F50" s="57"/>
      <c r="G50" s="57"/>
      <c r="H50" s="57"/>
      <c r="I50" s="26"/>
      <c r="J50" s="26"/>
      <c r="K50" s="26"/>
      <c r="L50" s="11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Nové Heřminovy</v>
      </c>
      <c r="G52" s="26"/>
      <c r="H52" s="26"/>
      <c r="I52" s="17" t="s">
        <v>22</v>
      </c>
      <c r="J52" s="148" t="str">
        <f aca="false">IF(J12="","",J12)</f>
        <v>4. 3. 2025</v>
      </c>
      <c r="K52" s="26"/>
      <c r="L52" s="119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9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Povodí Odry, státní podnik </v>
      </c>
      <c r="G54" s="26"/>
      <c r="H54" s="26"/>
      <c r="I54" s="17" t="s">
        <v>32</v>
      </c>
      <c r="J54" s="149" t="str">
        <f aca="false">E21</f>
        <v>Golik VH, s. r. o.</v>
      </c>
      <c r="K54" s="26"/>
      <c r="L54" s="119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30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37</v>
      </c>
      <c r="J55" s="149" t="str">
        <f aca="false">E24</f>
        <v> </v>
      </c>
      <c r="K55" s="26"/>
      <c r="L55" s="119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9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50" t="s">
        <v>151</v>
      </c>
      <c r="D57" s="151"/>
      <c r="E57" s="151"/>
      <c r="F57" s="151"/>
      <c r="G57" s="151"/>
      <c r="H57" s="151"/>
      <c r="I57" s="151"/>
      <c r="J57" s="152" t="s">
        <v>152</v>
      </c>
      <c r="K57" s="151"/>
      <c r="L57" s="119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9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53" t="s">
        <v>73</v>
      </c>
      <c r="D59" s="26"/>
      <c r="E59" s="26"/>
      <c r="F59" s="26"/>
      <c r="G59" s="26"/>
      <c r="H59" s="26"/>
      <c r="I59" s="26"/>
      <c r="J59" s="154" t="n">
        <f aca="false">J84</f>
        <v>0</v>
      </c>
      <c r="K59" s="26"/>
      <c r="L59" s="11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153</v>
      </c>
    </row>
    <row r="60" s="155" customFormat="true" ht="24.95" hidden="false" customHeight="true" outlineLevel="0" collapsed="false">
      <c r="B60" s="156"/>
      <c r="C60" s="157"/>
      <c r="D60" s="158" t="s">
        <v>154</v>
      </c>
      <c r="E60" s="159"/>
      <c r="F60" s="159"/>
      <c r="G60" s="159"/>
      <c r="H60" s="159"/>
      <c r="I60" s="159"/>
      <c r="J60" s="160" t="n">
        <f aca="false">J85</f>
        <v>0</v>
      </c>
      <c r="K60" s="157"/>
      <c r="L60" s="161"/>
    </row>
    <row r="61" s="162" customFormat="true" ht="19.9" hidden="false" customHeight="true" outlineLevel="0" collapsed="false">
      <c r="B61" s="163"/>
      <c r="C61" s="164"/>
      <c r="D61" s="165" t="s">
        <v>155</v>
      </c>
      <c r="E61" s="166"/>
      <c r="F61" s="166"/>
      <c r="G61" s="166"/>
      <c r="H61" s="166"/>
      <c r="I61" s="166"/>
      <c r="J61" s="167" t="n">
        <f aca="false">J86</f>
        <v>0</v>
      </c>
      <c r="K61" s="164"/>
      <c r="L61" s="168"/>
    </row>
    <row r="62" s="162" customFormat="true" ht="19.9" hidden="false" customHeight="true" outlineLevel="0" collapsed="false">
      <c r="B62" s="163"/>
      <c r="C62" s="164"/>
      <c r="D62" s="165" t="s">
        <v>156</v>
      </c>
      <c r="E62" s="166"/>
      <c r="F62" s="166"/>
      <c r="G62" s="166"/>
      <c r="H62" s="166"/>
      <c r="I62" s="166"/>
      <c r="J62" s="167" t="n">
        <f aca="false">J194</f>
        <v>0</v>
      </c>
      <c r="K62" s="164"/>
      <c r="L62" s="168"/>
    </row>
    <row r="63" s="162" customFormat="true" ht="19.9" hidden="false" customHeight="true" outlineLevel="0" collapsed="false">
      <c r="B63" s="163"/>
      <c r="C63" s="164"/>
      <c r="D63" s="165" t="s">
        <v>158</v>
      </c>
      <c r="E63" s="166"/>
      <c r="F63" s="166"/>
      <c r="G63" s="166"/>
      <c r="H63" s="166"/>
      <c r="I63" s="166"/>
      <c r="J63" s="167" t="n">
        <f aca="false">J225</f>
        <v>0</v>
      </c>
      <c r="K63" s="164"/>
      <c r="L63" s="168"/>
    </row>
    <row r="64" s="162" customFormat="true" ht="19.9" hidden="false" customHeight="true" outlineLevel="0" collapsed="false">
      <c r="B64" s="163"/>
      <c r="C64" s="164"/>
      <c r="D64" s="165" t="s">
        <v>159</v>
      </c>
      <c r="E64" s="166"/>
      <c r="F64" s="166"/>
      <c r="G64" s="166"/>
      <c r="H64" s="166"/>
      <c r="I64" s="166"/>
      <c r="J64" s="167" t="n">
        <f aca="false">J238</f>
        <v>0</v>
      </c>
      <c r="K64" s="164"/>
      <c r="L64" s="168"/>
    </row>
    <row r="65" s="31" customFormat="true" ht="21.85" hidden="false" customHeight="true" outlineLevel="0" collapsed="false">
      <c r="A65" s="24"/>
      <c r="B65" s="25"/>
      <c r="C65" s="26"/>
      <c r="D65" s="26"/>
      <c r="E65" s="26"/>
      <c r="F65" s="26"/>
      <c r="G65" s="26"/>
      <c r="H65" s="26"/>
      <c r="I65" s="26"/>
      <c r="J65" s="26"/>
      <c r="K65" s="26"/>
      <c r="L65" s="119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="31" customFormat="true" ht="6.95" hidden="false" customHeight="true" outlineLevel="0" collapsed="false">
      <c r="A66" s="24"/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119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70" s="31" customFormat="true" ht="6.95" hidden="false" customHeight="true" outlineLevel="0" collapsed="false">
      <c r="A70" s="24"/>
      <c r="B70" s="47"/>
      <c r="C70" s="48"/>
      <c r="D70" s="48"/>
      <c r="E70" s="48"/>
      <c r="F70" s="48"/>
      <c r="G70" s="48"/>
      <c r="H70" s="48"/>
      <c r="I70" s="48"/>
      <c r="J70" s="48"/>
      <c r="K70" s="48"/>
      <c r="L70" s="119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="31" customFormat="true" ht="24.95" hidden="false" customHeight="true" outlineLevel="0" collapsed="false">
      <c r="A71" s="24"/>
      <c r="B71" s="25"/>
      <c r="C71" s="9" t="s">
        <v>160</v>
      </c>
      <c r="D71" s="26"/>
      <c r="E71" s="26"/>
      <c r="F71" s="26"/>
      <c r="G71" s="26"/>
      <c r="H71" s="26"/>
      <c r="I71" s="26"/>
      <c r="J71" s="26"/>
      <c r="K71" s="26"/>
      <c r="L71" s="119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="31" customFormat="true" ht="6.95" hidden="false" customHeight="true" outlineLevel="0" collapsed="false">
      <c r="A72" s="24"/>
      <c r="B72" s="25"/>
      <c r="C72" s="26"/>
      <c r="D72" s="26"/>
      <c r="E72" s="26"/>
      <c r="F72" s="26"/>
      <c r="G72" s="26"/>
      <c r="H72" s="26"/>
      <c r="I72" s="26"/>
      <c r="J72" s="26"/>
      <c r="K72" s="26"/>
      <c r="L72" s="119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="31" customFormat="true" ht="12" hidden="false" customHeight="true" outlineLevel="0" collapsed="false">
      <c r="A73" s="24"/>
      <c r="B73" s="25"/>
      <c r="C73" s="17" t="s">
        <v>16</v>
      </c>
      <c r="D73" s="26"/>
      <c r="E73" s="26"/>
      <c r="F73" s="26"/>
      <c r="G73" s="26"/>
      <c r="H73" s="26"/>
      <c r="I73" s="26"/>
      <c r="J73" s="26"/>
      <c r="K73" s="26"/>
      <c r="L73" s="119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="31" customFormat="true" ht="16.5" hidden="false" customHeight="true" outlineLevel="0" collapsed="false">
      <c r="A74" s="24"/>
      <c r="B74" s="25"/>
      <c r="C74" s="26"/>
      <c r="D74" s="26"/>
      <c r="E74" s="147" t="str">
        <f aca="false">E7</f>
        <v>Oprava povodňových škod v obci Nové Heřminovy</v>
      </c>
      <c r="F74" s="147"/>
      <c r="G74" s="147"/>
      <c r="H74" s="147"/>
      <c r="I74" s="26"/>
      <c r="J74" s="26"/>
      <c r="K74" s="26"/>
      <c r="L74" s="119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="31" customFormat="true" ht="12" hidden="false" customHeight="true" outlineLevel="0" collapsed="false">
      <c r="A75" s="24"/>
      <c r="B75" s="25"/>
      <c r="C75" s="17" t="s">
        <v>131</v>
      </c>
      <c r="D75" s="26"/>
      <c r="E75" s="26"/>
      <c r="F75" s="26"/>
      <c r="G75" s="26"/>
      <c r="H75" s="26"/>
      <c r="I75" s="26"/>
      <c r="J75" s="26"/>
      <c r="K75" s="26"/>
      <c r="L75" s="119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16.5" hidden="false" customHeight="true" outlineLevel="0" collapsed="false">
      <c r="A76" s="24"/>
      <c r="B76" s="25"/>
      <c r="C76" s="26"/>
      <c r="D76" s="26"/>
      <c r="E76" s="57" t="str">
        <f aca="false">E9</f>
        <v>U6 - Úsek č. 6, levý břeh, km 1,319 – 1,358</v>
      </c>
      <c r="F76" s="57"/>
      <c r="G76" s="57"/>
      <c r="H76" s="57"/>
      <c r="I76" s="26"/>
      <c r="J76" s="26"/>
      <c r="K76" s="26"/>
      <c r="L76" s="11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6.95" hidden="false" customHeight="true" outlineLevel="0" collapsed="false">
      <c r="A77" s="24"/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11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12" hidden="false" customHeight="true" outlineLevel="0" collapsed="false">
      <c r="A78" s="24"/>
      <c r="B78" s="25"/>
      <c r="C78" s="17" t="s">
        <v>20</v>
      </c>
      <c r="D78" s="26"/>
      <c r="E78" s="26"/>
      <c r="F78" s="18" t="str">
        <f aca="false">F12</f>
        <v>Nové Heřminovy</v>
      </c>
      <c r="G78" s="26"/>
      <c r="H78" s="26"/>
      <c r="I78" s="17" t="s">
        <v>22</v>
      </c>
      <c r="J78" s="148" t="str">
        <f aca="false">IF(J12="","",J12)</f>
        <v>4. 3. 2025</v>
      </c>
      <c r="K78" s="26"/>
      <c r="L78" s="119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31" customFormat="true" ht="6.95" hidden="false" customHeight="true" outlineLevel="0" collapsed="false">
      <c r="A79" s="24"/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119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31" customFormat="true" ht="15.15" hidden="false" customHeight="true" outlineLevel="0" collapsed="false">
      <c r="A80" s="24"/>
      <c r="B80" s="25"/>
      <c r="C80" s="17" t="s">
        <v>24</v>
      </c>
      <c r="D80" s="26"/>
      <c r="E80" s="26"/>
      <c r="F80" s="18" t="str">
        <f aca="false">E15</f>
        <v>Povodí Odry, státní podnik </v>
      </c>
      <c r="G80" s="26"/>
      <c r="H80" s="26"/>
      <c r="I80" s="17" t="s">
        <v>32</v>
      </c>
      <c r="J80" s="149" t="str">
        <f aca="false">E21</f>
        <v>Golik VH, s. r. o.</v>
      </c>
      <c r="K80" s="26"/>
      <c r="L80" s="119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31" customFormat="true" ht="15.15" hidden="false" customHeight="true" outlineLevel="0" collapsed="false">
      <c r="A81" s="24"/>
      <c r="B81" s="25"/>
      <c r="C81" s="17" t="s">
        <v>30</v>
      </c>
      <c r="D81" s="26"/>
      <c r="E81" s="26"/>
      <c r="F81" s="18" t="str">
        <f aca="false">IF(E18="","",E18)</f>
        <v>Vyplň údaj</v>
      </c>
      <c r="G81" s="26"/>
      <c r="H81" s="26"/>
      <c r="I81" s="17" t="s">
        <v>37</v>
      </c>
      <c r="J81" s="149" t="str">
        <f aca="false">E24</f>
        <v> </v>
      </c>
      <c r="K81" s="26"/>
      <c r="L81" s="11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10.3" hidden="false" customHeight="true" outlineLevel="0" collapsed="false">
      <c r="A82" s="24"/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11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175" customFormat="true" ht="29.3" hidden="false" customHeight="true" outlineLevel="0" collapsed="false">
      <c r="A83" s="169"/>
      <c r="B83" s="170"/>
      <c r="C83" s="171" t="s">
        <v>161</v>
      </c>
      <c r="D83" s="172" t="s">
        <v>60</v>
      </c>
      <c r="E83" s="172" t="s">
        <v>56</v>
      </c>
      <c r="F83" s="172" t="s">
        <v>57</v>
      </c>
      <c r="G83" s="172" t="s">
        <v>162</v>
      </c>
      <c r="H83" s="172" t="s">
        <v>163</v>
      </c>
      <c r="I83" s="172" t="s">
        <v>164</v>
      </c>
      <c r="J83" s="172" t="s">
        <v>152</v>
      </c>
      <c r="K83" s="173" t="s">
        <v>165</v>
      </c>
      <c r="L83" s="174"/>
      <c r="M83" s="74"/>
      <c r="N83" s="75" t="s">
        <v>45</v>
      </c>
      <c r="O83" s="75" t="s">
        <v>166</v>
      </c>
      <c r="P83" s="75" t="s">
        <v>167</v>
      </c>
      <c r="Q83" s="75" t="s">
        <v>168</v>
      </c>
      <c r="R83" s="75" t="s">
        <v>169</v>
      </c>
      <c r="S83" s="75" t="s">
        <v>170</v>
      </c>
      <c r="T83" s="76" t="s">
        <v>171</v>
      </c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</row>
    <row r="84" s="31" customFormat="true" ht="22.8" hidden="false" customHeight="true" outlineLevel="0" collapsed="false">
      <c r="A84" s="24"/>
      <c r="B84" s="25"/>
      <c r="C84" s="82" t="s">
        <v>172</v>
      </c>
      <c r="D84" s="26"/>
      <c r="E84" s="26"/>
      <c r="F84" s="26"/>
      <c r="G84" s="26"/>
      <c r="H84" s="26"/>
      <c r="I84" s="26"/>
      <c r="J84" s="176" t="n">
        <f aca="false">BK84</f>
        <v>0</v>
      </c>
      <c r="K84" s="26"/>
      <c r="L84" s="30"/>
      <c r="M84" s="77"/>
      <c r="N84" s="177"/>
      <c r="O84" s="78"/>
      <c r="P84" s="178" t="n">
        <f aca="false">P85</f>
        <v>0</v>
      </c>
      <c r="Q84" s="78"/>
      <c r="R84" s="178" t="n">
        <f aca="false">R85</f>
        <v>417.21835056</v>
      </c>
      <c r="S84" s="78"/>
      <c r="T84" s="179" t="n">
        <f aca="false">T85</f>
        <v>114.19408</v>
      </c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T84" s="3" t="s">
        <v>74</v>
      </c>
      <c r="AU84" s="3" t="s">
        <v>153</v>
      </c>
      <c r="BK84" s="180" t="n">
        <f aca="false">BK85</f>
        <v>0</v>
      </c>
    </row>
    <row r="85" s="181" customFormat="true" ht="25.9" hidden="false" customHeight="true" outlineLevel="0" collapsed="false">
      <c r="B85" s="182"/>
      <c r="C85" s="183"/>
      <c r="D85" s="184" t="s">
        <v>74</v>
      </c>
      <c r="E85" s="185" t="s">
        <v>173</v>
      </c>
      <c r="F85" s="185" t="s">
        <v>174</v>
      </c>
      <c r="G85" s="183"/>
      <c r="H85" s="183"/>
      <c r="I85" s="186"/>
      <c r="J85" s="187" t="n">
        <f aca="false">BK85</f>
        <v>0</v>
      </c>
      <c r="K85" s="183"/>
      <c r="L85" s="188"/>
      <c r="M85" s="189"/>
      <c r="N85" s="190"/>
      <c r="O85" s="190"/>
      <c r="P85" s="191" t="n">
        <f aca="false">P86+P194+P225+P238</f>
        <v>0</v>
      </c>
      <c r="Q85" s="190"/>
      <c r="R85" s="191" t="n">
        <f aca="false">R86+R194+R225+R238</f>
        <v>417.21835056</v>
      </c>
      <c r="S85" s="190"/>
      <c r="T85" s="192" t="n">
        <f aca="false">T86+T194+T225+T238</f>
        <v>114.19408</v>
      </c>
      <c r="AR85" s="193" t="s">
        <v>83</v>
      </c>
      <c r="AT85" s="194" t="s">
        <v>74</v>
      </c>
      <c r="AU85" s="194" t="s">
        <v>75</v>
      </c>
      <c r="AY85" s="193" t="s">
        <v>175</v>
      </c>
      <c r="BK85" s="195" t="n">
        <f aca="false">BK86+BK194+BK225+BK238</f>
        <v>0</v>
      </c>
    </row>
    <row r="86" s="181" customFormat="true" ht="22.8" hidden="false" customHeight="true" outlineLevel="0" collapsed="false">
      <c r="B86" s="182"/>
      <c r="C86" s="183"/>
      <c r="D86" s="184" t="s">
        <v>74</v>
      </c>
      <c r="E86" s="196" t="s">
        <v>83</v>
      </c>
      <c r="F86" s="196" t="s">
        <v>176</v>
      </c>
      <c r="G86" s="183"/>
      <c r="H86" s="183"/>
      <c r="I86" s="186"/>
      <c r="J86" s="197" t="n">
        <f aca="false">BK86</f>
        <v>0</v>
      </c>
      <c r="K86" s="183"/>
      <c r="L86" s="188"/>
      <c r="M86" s="189"/>
      <c r="N86" s="190"/>
      <c r="O86" s="190"/>
      <c r="P86" s="191" t="n">
        <f aca="false">SUM(P87:P193)</f>
        <v>0</v>
      </c>
      <c r="Q86" s="190"/>
      <c r="R86" s="191" t="n">
        <f aca="false">SUM(R87:R193)</f>
        <v>0</v>
      </c>
      <c r="S86" s="190"/>
      <c r="T86" s="192" t="n">
        <f aca="false">SUM(T87:T193)</f>
        <v>114.19408</v>
      </c>
      <c r="AR86" s="193" t="s">
        <v>83</v>
      </c>
      <c r="AT86" s="194" t="s">
        <v>74</v>
      </c>
      <c r="AU86" s="194" t="s">
        <v>83</v>
      </c>
      <c r="AY86" s="193" t="s">
        <v>175</v>
      </c>
      <c r="BK86" s="195" t="n">
        <f aca="false">SUM(BK87:BK193)</f>
        <v>0</v>
      </c>
    </row>
    <row r="87" s="31" customFormat="true" ht="16.5" hidden="false" customHeight="true" outlineLevel="0" collapsed="false">
      <c r="A87" s="24"/>
      <c r="B87" s="25"/>
      <c r="C87" s="198" t="s">
        <v>83</v>
      </c>
      <c r="D87" s="198" t="s">
        <v>177</v>
      </c>
      <c r="E87" s="199" t="s">
        <v>188</v>
      </c>
      <c r="F87" s="200" t="s">
        <v>189</v>
      </c>
      <c r="G87" s="201" t="s">
        <v>138</v>
      </c>
      <c r="H87" s="202" t="n">
        <v>2</v>
      </c>
      <c r="I87" s="203"/>
      <c r="J87" s="204" t="n">
        <f aca="false">ROUND(I87*H87,2)</f>
        <v>0</v>
      </c>
      <c r="K87" s="200" t="s">
        <v>180</v>
      </c>
      <c r="L87" s="30"/>
      <c r="M87" s="205"/>
      <c r="N87" s="206" t="s">
        <v>46</v>
      </c>
      <c r="O87" s="67"/>
      <c r="P87" s="207" t="n">
        <f aca="false">O87*H87</f>
        <v>0</v>
      </c>
      <c r="Q87" s="207" t="n">
        <v>0</v>
      </c>
      <c r="R87" s="207" t="n">
        <f aca="false">Q87*H87</f>
        <v>0</v>
      </c>
      <c r="S87" s="207" t="n">
        <v>0</v>
      </c>
      <c r="T87" s="208" t="n">
        <f aca="false">S87*H87</f>
        <v>0</v>
      </c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R87" s="209" t="s">
        <v>149</v>
      </c>
      <c r="AT87" s="209" t="s">
        <v>177</v>
      </c>
      <c r="AU87" s="209" t="s">
        <v>85</v>
      </c>
      <c r="AY87" s="3" t="s">
        <v>175</v>
      </c>
      <c r="BE87" s="210" t="n">
        <f aca="false">IF(N87="základní",J87,0)</f>
        <v>0</v>
      </c>
      <c r="BF87" s="210" t="n">
        <f aca="false">IF(N87="snížená",J87,0)</f>
        <v>0</v>
      </c>
      <c r="BG87" s="210" t="n">
        <f aca="false">IF(N87="zákl. přenesená",J87,0)</f>
        <v>0</v>
      </c>
      <c r="BH87" s="210" t="n">
        <f aca="false">IF(N87="sníž. přenesená",J87,0)</f>
        <v>0</v>
      </c>
      <c r="BI87" s="210" t="n">
        <f aca="false">IF(N87="nulová",J87,0)</f>
        <v>0</v>
      </c>
      <c r="BJ87" s="3" t="s">
        <v>83</v>
      </c>
      <c r="BK87" s="210" t="n">
        <f aca="false">ROUND(I87*H87,2)</f>
        <v>0</v>
      </c>
      <c r="BL87" s="3" t="s">
        <v>149</v>
      </c>
      <c r="BM87" s="209" t="s">
        <v>857</v>
      </c>
    </row>
    <row r="88" s="31" customFormat="true" ht="12.8" hidden="false" customHeight="false" outlineLevel="0" collapsed="false">
      <c r="A88" s="24"/>
      <c r="B88" s="25"/>
      <c r="C88" s="26"/>
      <c r="D88" s="211" t="s">
        <v>182</v>
      </c>
      <c r="E88" s="26"/>
      <c r="F88" s="212" t="s">
        <v>191</v>
      </c>
      <c r="G88" s="26"/>
      <c r="H88" s="26"/>
      <c r="I88" s="213"/>
      <c r="J88" s="26"/>
      <c r="K88" s="26"/>
      <c r="L88" s="30"/>
      <c r="M88" s="214"/>
      <c r="N88" s="215"/>
      <c r="O88" s="67"/>
      <c r="P88" s="67"/>
      <c r="Q88" s="67"/>
      <c r="R88" s="67"/>
      <c r="S88" s="67"/>
      <c r="T88" s="68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T88" s="3" t="s">
        <v>182</v>
      </c>
      <c r="AU88" s="3" t="s">
        <v>85</v>
      </c>
    </row>
    <row r="89" s="31" customFormat="true" ht="12.8" hidden="false" customHeight="false" outlineLevel="0" collapsed="false">
      <c r="A89" s="24"/>
      <c r="B89" s="25"/>
      <c r="C89" s="26"/>
      <c r="D89" s="216" t="s">
        <v>184</v>
      </c>
      <c r="E89" s="26"/>
      <c r="F89" s="217" t="s">
        <v>192</v>
      </c>
      <c r="G89" s="26"/>
      <c r="H89" s="26"/>
      <c r="I89" s="213"/>
      <c r="J89" s="26"/>
      <c r="K89" s="26"/>
      <c r="L89" s="30"/>
      <c r="M89" s="214"/>
      <c r="N89" s="215"/>
      <c r="O89" s="67"/>
      <c r="P89" s="67"/>
      <c r="Q89" s="67"/>
      <c r="R89" s="67"/>
      <c r="S89" s="67"/>
      <c r="T89" s="68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T89" s="3" t="s">
        <v>184</v>
      </c>
      <c r="AU89" s="3" t="s">
        <v>85</v>
      </c>
    </row>
    <row r="90" s="218" customFormat="true" ht="12.8" hidden="false" customHeight="false" outlineLevel="0" collapsed="false">
      <c r="B90" s="219"/>
      <c r="C90" s="220"/>
      <c r="D90" s="211" t="s">
        <v>186</v>
      </c>
      <c r="E90" s="221" t="s">
        <v>136</v>
      </c>
      <c r="F90" s="222" t="s">
        <v>85</v>
      </c>
      <c r="G90" s="220"/>
      <c r="H90" s="223" t="n">
        <v>2</v>
      </c>
      <c r="I90" s="224"/>
      <c r="J90" s="220"/>
      <c r="K90" s="220"/>
      <c r="L90" s="225"/>
      <c r="M90" s="226"/>
      <c r="N90" s="227"/>
      <c r="O90" s="227"/>
      <c r="P90" s="227"/>
      <c r="Q90" s="227"/>
      <c r="R90" s="227"/>
      <c r="S90" s="227"/>
      <c r="T90" s="228"/>
      <c r="AT90" s="229" t="s">
        <v>186</v>
      </c>
      <c r="AU90" s="229" t="s">
        <v>85</v>
      </c>
      <c r="AV90" s="218" t="s">
        <v>85</v>
      </c>
      <c r="AW90" s="218" t="s">
        <v>36</v>
      </c>
      <c r="AX90" s="218" t="s">
        <v>83</v>
      </c>
      <c r="AY90" s="229" t="s">
        <v>175</v>
      </c>
    </row>
    <row r="91" s="31" customFormat="true" ht="16.5" hidden="false" customHeight="true" outlineLevel="0" collapsed="false">
      <c r="A91" s="24"/>
      <c r="B91" s="25"/>
      <c r="C91" s="198" t="s">
        <v>85</v>
      </c>
      <c r="D91" s="198" t="s">
        <v>177</v>
      </c>
      <c r="E91" s="199" t="s">
        <v>195</v>
      </c>
      <c r="F91" s="200" t="s">
        <v>196</v>
      </c>
      <c r="G91" s="201" t="s">
        <v>138</v>
      </c>
      <c r="H91" s="202" t="n">
        <v>1</v>
      </c>
      <c r="I91" s="203"/>
      <c r="J91" s="204" t="n">
        <f aca="false">ROUND(I91*H91,2)</f>
        <v>0</v>
      </c>
      <c r="K91" s="200" t="s">
        <v>180</v>
      </c>
      <c r="L91" s="30"/>
      <c r="M91" s="205"/>
      <c r="N91" s="206" t="s">
        <v>46</v>
      </c>
      <c r="O91" s="67"/>
      <c r="P91" s="207" t="n">
        <f aca="false">O91*H91</f>
        <v>0</v>
      </c>
      <c r="Q91" s="207" t="n">
        <v>0</v>
      </c>
      <c r="R91" s="207" t="n">
        <f aca="false">Q91*H91</f>
        <v>0</v>
      </c>
      <c r="S91" s="207" t="n">
        <v>0</v>
      </c>
      <c r="T91" s="208" t="n">
        <f aca="false">S91*H91</f>
        <v>0</v>
      </c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R91" s="209" t="s">
        <v>149</v>
      </c>
      <c r="AT91" s="209" t="s">
        <v>177</v>
      </c>
      <c r="AU91" s="209" t="s">
        <v>85</v>
      </c>
      <c r="AY91" s="3" t="s">
        <v>175</v>
      </c>
      <c r="BE91" s="210" t="n">
        <f aca="false">IF(N91="základní",J91,0)</f>
        <v>0</v>
      </c>
      <c r="BF91" s="210" t="n">
        <f aca="false">IF(N91="snížená",J91,0)</f>
        <v>0</v>
      </c>
      <c r="BG91" s="210" t="n">
        <f aca="false">IF(N91="zákl. přenesená",J91,0)</f>
        <v>0</v>
      </c>
      <c r="BH91" s="210" t="n">
        <f aca="false">IF(N91="sníž. přenesená",J91,0)</f>
        <v>0</v>
      </c>
      <c r="BI91" s="210" t="n">
        <f aca="false">IF(N91="nulová",J91,0)</f>
        <v>0</v>
      </c>
      <c r="BJ91" s="3" t="s">
        <v>83</v>
      </c>
      <c r="BK91" s="210" t="n">
        <f aca="false">ROUND(I91*H91,2)</f>
        <v>0</v>
      </c>
      <c r="BL91" s="3" t="s">
        <v>149</v>
      </c>
      <c r="BM91" s="209" t="s">
        <v>858</v>
      </c>
    </row>
    <row r="92" s="31" customFormat="true" ht="12.8" hidden="false" customHeight="false" outlineLevel="0" collapsed="false">
      <c r="A92" s="24"/>
      <c r="B92" s="25"/>
      <c r="C92" s="26"/>
      <c r="D92" s="211" t="s">
        <v>182</v>
      </c>
      <c r="E92" s="26"/>
      <c r="F92" s="212" t="s">
        <v>198</v>
      </c>
      <c r="G92" s="26"/>
      <c r="H92" s="26"/>
      <c r="I92" s="213"/>
      <c r="J92" s="26"/>
      <c r="K92" s="26"/>
      <c r="L92" s="30"/>
      <c r="M92" s="214"/>
      <c r="N92" s="215"/>
      <c r="O92" s="67"/>
      <c r="P92" s="67"/>
      <c r="Q92" s="67"/>
      <c r="R92" s="67"/>
      <c r="S92" s="67"/>
      <c r="T92" s="68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T92" s="3" t="s">
        <v>182</v>
      </c>
      <c r="AU92" s="3" t="s">
        <v>85</v>
      </c>
    </row>
    <row r="93" s="31" customFormat="true" ht="12.8" hidden="false" customHeight="false" outlineLevel="0" collapsed="false">
      <c r="A93" s="24"/>
      <c r="B93" s="25"/>
      <c r="C93" s="26"/>
      <c r="D93" s="216" t="s">
        <v>184</v>
      </c>
      <c r="E93" s="26"/>
      <c r="F93" s="217" t="s">
        <v>199</v>
      </c>
      <c r="G93" s="26"/>
      <c r="H93" s="26"/>
      <c r="I93" s="213"/>
      <c r="J93" s="26"/>
      <c r="K93" s="26"/>
      <c r="L93" s="30"/>
      <c r="M93" s="214"/>
      <c r="N93" s="215"/>
      <c r="O93" s="67"/>
      <c r="P93" s="67"/>
      <c r="Q93" s="67"/>
      <c r="R93" s="67"/>
      <c r="S93" s="67"/>
      <c r="T93" s="68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T93" s="3" t="s">
        <v>184</v>
      </c>
      <c r="AU93" s="3" t="s">
        <v>85</v>
      </c>
    </row>
    <row r="94" s="218" customFormat="true" ht="12.8" hidden="false" customHeight="false" outlineLevel="0" collapsed="false">
      <c r="B94" s="219"/>
      <c r="C94" s="220"/>
      <c r="D94" s="211" t="s">
        <v>186</v>
      </c>
      <c r="E94" s="221" t="s">
        <v>143</v>
      </c>
      <c r="F94" s="222" t="s">
        <v>83</v>
      </c>
      <c r="G94" s="220"/>
      <c r="H94" s="223" t="n">
        <v>1</v>
      </c>
      <c r="I94" s="224"/>
      <c r="J94" s="220"/>
      <c r="K94" s="220"/>
      <c r="L94" s="225"/>
      <c r="M94" s="226"/>
      <c r="N94" s="227"/>
      <c r="O94" s="227"/>
      <c r="P94" s="227"/>
      <c r="Q94" s="227"/>
      <c r="R94" s="227"/>
      <c r="S94" s="227"/>
      <c r="T94" s="228"/>
      <c r="AT94" s="229" t="s">
        <v>186</v>
      </c>
      <c r="AU94" s="229" t="s">
        <v>85</v>
      </c>
      <c r="AV94" s="218" t="s">
        <v>85</v>
      </c>
      <c r="AW94" s="218" t="s">
        <v>36</v>
      </c>
      <c r="AX94" s="218" t="s">
        <v>83</v>
      </c>
      <c r="AY94" s="229" t="s">
        <v>175</v>
      </c>
    </row>
    <row r="95" s="31" customFormat="true" ht="16.5" hidden="false" customHeight="true" outlineLevel="0" collapsed="false">
      <c r="A95" s="24"/>
      <c r="B95" s="25"/>
      <c r="C95" s="198" t="s">
        <v>194</v>
      </c>
      <c r="D95" s="198" t="s">
        <v>177</v>
      </c>
      <c r="E95" s="199" t="s">
        <v>205</v>
      </c>
      <c r="F95" s="200" t="s">
        <v>206</v>
      </c>
      <c r="G95" s="201" t="s">
        <v>138</v>
      </c>
      <c r="H95" s="202" t="n">
        <v>2</v>
      </c>
      <c r="I95" s="203"/>
      <c r="J95" s="204" t="n">
        <f aca="false">ROUND(I95*H95,2)</f>
        <v>0</v>
      </c>
      <c r="K95" s="200" t="s">
        <v>180</v>
      </c>
      <c r="L95" s="30"/>
      <c r="M95" s="205"/>
      <c r="N95" s="206" t="s">
        <v>46</v>
      </c>
      <c r="O95" s="67"/>
      <c r="P95" s="207" t="n">
        <f aca="false">O95*H95</f>
        <v>0</v>
      </c>
      <c r="Q95" s="207" t="n">
        <v>0</v>
      </c>
      <c r="R95" s="207" t="n">
        <f aca="false">Q95*H95</f>
        <v>0</v>
      </c>
      <c r="S95" s="207" t="n">
        <v>0</v>
      </c>
      <c r="T95" s="208" t="n">
        <f aca="false">S95*H95</f>
        <v>0</v>
      </c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R95" s="209" t="s">
        <v>149</v>
      </c>
      <c r="AT95" s="209" t="s">
        <v>177</v>
      </c>
      <c r="AU95" s="209" t="s">
        <v>85</v>
      </c>
      <c r="AY95" s="3" t="s">
        <v>175</v>
      </c>
      <c r="BE95" s="210" t="n">
        <f aca="false">IF(N95="základní",J95,0)</f>
        <v>0</v>
      </c>
      <c r="BF95" s="210" t="n">
        <f aca="false">IF(N95="snížená",J95,0)</f>
        <v>0</v>
      </c>
      <c r="BG95" s="210" t="n">
        <f aca="false">IF(N95="zákl. přenesená",J95,0)</f>
        <v>0</v>
      </c>
      <c r="BH95" s="210" t="n">
        <f aca="false">IF(N95="sníž. přenesená",J95,0)</f>
        <v>0</v>
      </c>
      <c r="BI95" s="210" t="n">
        <f aca="false">IF(N95="nulová",J95,0)</f>
        <v>0</v>
      </c>
      <c r="BJ95" s="3" t="s">
        <v>83</v>
      </c>
      <c r="BK95" s="210" t="n">
        <f aca="false">ROUND(I95*H95,2)</f>
        <v>0</v>
      </c>
      <c r="BL95" s="3" t="s">
        <v>149</v>
      </c>
      <c r="BM95" s="209" t="s">
        <v>859</v>
      </c>
    </row>
    <row r="96" s="31" customFormat="true" ht="12.8" hidden="false" customHeight="false" outlineLevel="0" collapsed="false">
      <c r="A96" s="24"/>
      <c r="B96" s="25"/>
      <c r="C96" s="26"/>
      <c r="D96" s="211" t="s">
        <v>182</v>
      </c>
      <c r="E96" s="26"/>
      <c r="F96" s="212" t="s">
        <v>208</v>
      </c>
      <c r="G96" s="26"/>
      <c r="H96" s="26"/>
      <c r="I96" s="213"/>
      <c r="J96" s="26"/>
      <c r="K96" s="26"/>
      <c r="L96" s="30"/>
      <c r="M96" s="214"/>
      <c r="N96" s="215"/>
      <c r="O96" s="67"/>
      <c r="P96" s="67"/>
      <c r="Q96" s="67"/>
      <c r="R96" s="67"/>
      <c r="S96" s="67"/>
      <c r="T96" s="68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T96" s="3" t="s">
        <v>182</v>
      </c>
      <c r="AU96" s="3" t="s">
        <v>85</v>
      </c>
    </row>
    <row r="97" s="31" customFormat="true" ht="12.8" hidden="false" customHeight="false" outlineLevel="0" collapsed="false">
      <c r="A97" s="24"/>
      <c r="B97" s="25"/>
      <c r="C97" s="26"/>
      <c r="D97" s="216" t="s">
        <v>184</v>
      </c>
      <c r="E97" s="26"/>
      <c r="F97" s="217" t="s">
        <v>209</v>
      </c>
      <c r="G97" s="26"/>
      <c r="H97" s="26"/>
      <c r="I97" s="213"/>
      <c r="J97" s="26"/>
      <c r="K97" s="26"/>
      <c r="L97" s="30"/>
      <c r="M97" s="214"/>
      <c r="N97" s="215"/>
      <c r="O97" s="67"/>
      <c r="P97" s="67"/>
      <c r="Q97" s="67"/>
      <c r="R97" s="67"/>
      <c r="S97" s="67"/>
      <c r="T97" s="68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T97" s="3" t="s">
        <v>184</v>
      </c>
      <c r="AU97" s="3" t="s">
        <v>85</v>
      </c>
    </row>
    <row r="98" s="218" customFormat="true" ht="12.8" hidden="false" customHeight="false" outlineLevel="0" collapsed="false">
      <c r="B98" s="219"/>
      <c r="C98" s="220"/>
      <c r="D98" s="211" t="s">
        <v>186</v>
      </c>
      <c r="E98" s="221"/>
      <c r="F98" s="222" t="s">
        <v>136</v>
      </c>
      <c r="G98" s="220"/>
      <c r="H98" s="223" t="n">
        <v>2</v>
      </c>
      <c r="I98" s="224"/>
      <c r="J98" s="220"/>
      <c r="K98" s="220"/>
      <c r="L98" s="225"/>
      <c r="M98" s="226"/>
      <c r="N98" s="227"/>
      <c r="O98" s="227"/>
      <c r="P98" s="227"/>
      <c r="Q98" s="227"/>
      <c r="R98" s="227"/>
      <c r="S98" s="227"/>
      <c r="T98" s="228"/>
      <c r="AT98" s="229" t="s">
        <v>186</v>
      </c>
      <c r="AU98" s="229" t="s">
        <v>85</v>
      </c>
      <c r="AV98" s="218" t="s">
        <v>85</v>
      </c>
      <c r="AW98" s="218" t="s">
        <v>36</v>
      </c>
      <c r="AX98" s="218" t="s">
        <v>83</v>
      </c>
      <c r="AY98" s="229" t="s">
        <v>175</v>
      </c>
    </row>
    <row r="99" s="31" customFormat="true" ht="16.5" hidden="false" customHeight="true" outlineLevel="0" collapsed="false">
      <c r="A99" s="24"/>
      <c r="B99" s="25"/>
      <c r="C99" s="198" t="s">
        <v>149</v>
      </c>
      <c r="D99" s="198" t="s">
        <v>177</v>
      </c>
      <c r="E99" s="199" t="s">
        <v>212</v>
      </c>
      <c r="F99" s="200" t="s">
        <v>213</v>
      </c>
      <c r="G99" s="201" t="s">
        <v>138</v>
      </c>
      <c r="H99" s="202" t="n">
        <v>1</v>
      </c>
      <c r="I99" s="203"/>
      <c r="J99" s="204" t="n">
        <f aca="false">ROUND(I99*H99,2)</f>
        <v>0</v>
      </c>
      <c r="K99" s="200" t="s">
        <v>180</v>
      </c>
      <c r="L99" s="30"/>
      <c r="M99" s="205"/>
      <c r="N99" s="206" t="s">
        <v>46</v>
      </c>
      <c r="O99" s="67"/>
      <c r="P99" s="207" t="n">
        <f aca="false">O99*H99</f>
        <v>0</v>
      </c>
      <c r="Q99" s="207" t="n">
        <v>0</v>
      </c>
      <c r="R99" s="207" t="n">
        <f aca="false">Q99*H99</f>
        <v>0</v>
      </c>
      <c r="S99" s="207" t="n">
        <v>0</v>
      </c>
      <c r="T99" s="208" t="n">
        <f aca="false">S99*H99</f>
        <v>0</v>
      </c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R99" s="209" t="s">
        <v>149</v>
      </c>
      <c r="AT99" s="209" t="s">
        <v>177</v>
      </c>
      <c r="AU99" s="209" t="s">
        <v>85</v>
      </c>
      <c r="AY99" s="3" t="s">
        <v>175</v>
      </c>
      <c r="BE99" s="210" t="n">
        <f aca="false">IF(N99="základní",J99,0)</f>
        <v>0</v>
      </c>
      <c r="BF99" s="210" t="n">
        <f aca="false">IF(N99="snížená",J99,0)</f>
        <v>0</v>
      </c>
      <c r="BG99" s="210" t="n">
        <f aca="false">IF(N99="zákl. přenesená",J99,0)</f>
        <v>0</v>
      </c>
      <c r="BH99" s="210" t="n">
        <f aca="false">IF(N99="sníž. přenesená",J99,0)</f>
        <v>0</v>
      </c>
      <c r="BI99" s="210" t="n">
        <f aca="false">IF(N99="nulová",J99,0)</f>
        <v>0</v>
      </c>
      <c r="BJ99" s="3" t="s">
        <v>83</v>
      </c>
      <c r="BK99" s="210" t="n">
        <f aca="false">ROUND(I99*H99,2)</f>
        <v>0</v>
      </c>
      <c r="BL99" s="3" t="s">
        <v>149</v>
      </c>
      <c r="BM99" s="209" t="s">
        <v>860</v>
      </c>
    </row>
    <row r="100" s="31" customFormat="true" ht="12.8" hidden="false" customHeight="false" outlineLevel="0" collapsed="false">
      <c r="A100" s="24"/>
      <c r="B100" s="25"/>
      <c r="C100" s="26"/>
      <c r="D100" s="211" t="s">
        <v>182</v>
      </c>
      <c r="E100" s="26"/>
      <c r="F100" s="212" t="s">
        <v>215</v>
      </c>
      <c r="G100" s="26"/>
      <c r="H100" s="26"/>
      <c r="I100" s="213"/>
      <c r="J100" s="26"/>
      <c r="K100" s="26"/>
      <c r="L100" s="30"/>
      <c r="M100" s="214"/>
      <c r="N100" s="215"/>
      <c r="O100" s="67"/>
      <c r="P100" s="67"/>
      <c r="Q100" s="67"/>
      <c r="R100" s="67"/>
      <c r="S100" s="67"/>
      <c r="T100" s="68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T100" s="3" t="s">
        <v>182</v>
      </c>
      <c r="AU100" s="3" t="s">
        <v>85</v>
      </c>
    </row>
    <row r="101" s="31" customFormat="true" ht="12.8" hidden="false" customHeight="false" outlineLevel="0" collapsed="false">
      <c r="A101" s="24"/>
      <c r="B101" s="25"/>
      <c r="C101" s="26"/>
      <c r="D101" s="216" t="s">
        <v>184</v>
      </c>
      <c r="E101" s="26"/>
      <c r="F101" s="217" t="s">
        <v>216</v>
      </c>
      <c r="G101" s="26"/>
      <c r="H101" s="26"/>
      <c r="I101" s="213"/>
      <c r="J101" s="26"/>
      <c r="K101" s="26"/>
      <c r="L101" s="30"/>
      <c r="M101" s="214"/>
      <c r="N101" s="215"/>
      <c r="O101" s="67"/>
      <c r="P101" s="67"/>
      <c r="Q101" s="67"/>
      <c r="R101" s="67"/>
      <c r="S101" s="67"/>
      <c r="T101" s="68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T101" s="3" t="s">
        <v>184</v>
      </c>
      <c r="AU101" s="3" t="s">
        <v>85</v>
      </c>
    </row>
    <row r="102" s="218" customFormat="true" ht="12.8" hidden="false" customHeight="false" outlineLevel="0" collapsed="false">
      <c r="B102" s="219"/>
      <c r="C102" s="220"/>
      <c r="D102" s="211" t="s">
        <v>186</v>
      </c>
      <c r="E102" s="221"/>
      <c r="F102" s="222" t="s">
        <v>143</v>
      </c>
      <c r="G102" s="220"/>
      <c r="H102" s="223" t="n">
        <v>1</v>
      </c>
      <c r="I102" s="224"/>
      <c r="J102" s="220"/>
      <c r="K102" s="220"/>
      <c r="L102" s="225"/>
      <c r="M102" s="226"/>
      <c r="N102" s="227"/>
      <c r="O102" s="227"/>
      <c r="P102" s="227"/>
      <c r="Q102" s="227"/>
      <c r="R102" s="227"/>
      <c r="S102" s="227"/>
      <c r="T102" s="228"/>
      <c r="AT102" s="229" t="s">
        <v>186</v>
      </c>
      <c r="AU102" s="229" t="s">
        <v>85</v>
      </c>
      <c r="AV102" s="218" t="s">
        <v>85</v>
      </c>
      <c r="AW102" s="218" t="s">
        <v>36</v>
      </c>
      <c r="AX102" s="218" t="s">
        <v>83</v>
      </c>
      <c r="AY102" s="229" t="s">
        <v>175</v>
      </c>
    </row>
    <row r="103" s="31" customFormat="true" ht="16.5" hidden="false" customHeight="true" outlineLevel="0" collapsed="false">
      <c r="A103" s="24"/>
      <c r="B103" s="25"/>
      <c r="C103" s="198" t="s">
        <v>204</v>
      </c>
      <c r="D103" s="198" t="s">
        <v>177</v>
      </c>
      <c r="E103" s="199" t="s">
        <v>229</v>
      </c>
      <c r="F103" s="200" t="s">
        <v>230</v>
      </c>
      <c r="G103" s="201" t="s">
        <v>138</v>
      </c>
      <c r="H103" s="202" t="n">
        <v>2</v>
      </c>
      <c r="I103" s="203"/>
      <c r="J103" s="204" t="n">
        <f aca="false">ROUND(I103*H103,2)</f>
        <v>0</v>
      </c>
      <c r="K103" s="200" t="s">
        <v>180</v>
      </c>
      <c r="L103" s="30"/>
      <c r="M103" s="205"/>
      <c r="N103" s="206" t="s">
        <v>46</v>
      </c>
      <c r="O103" s="67"/>
      <c r="P103" s="207" t="n">
        <f aca="false">O103*H103</f>
        <v>0</v>
      </c>
      <c r="Q103" s="207" t="n">
        <v>0</v>
      </c>
      <c r="R103" s="207" t="n">
        <f aca="false">Q103*H103</f>
        <v>0</v>
      </c>
      <c r="S103" s="207" t="n">
        <v>0</v>
      </c>
      <c r="T103" s="208" t="n">
        <f aca="false">S103*H103</f>
        <v>0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R103" s="209" t="s">
        <v>149</v>
      </c>
      <c r="AT103" s="209" t="s">
        <v>177</v>
      </c>
      <c r="AU103" s="209" t="s">
        <v>85</v>
      </c>
      <c r="AY103" s="3" t="s">
        <v>175</v>
      </c>
      <c r="BE103" s="210" t="n">
        <f aca="false">IF(N103="základní",J103,0)</f>
        <v>0</v>
      </c>
      <c r="BF103" s="210" t="n">
        <f aca="false">IF(N103="snížená",J103,0)</f>
        <v>0</v>
      </c>
      <c r="BG103" s="210" t="n">
        <f aca="false">IF(N103="zákl. přenesená",J103,0)</f>
        <v>0</v>
      </c>
      <c r="BH103" s="210" t="n">
        <f aca="false">IF(N103="sníž. přenesená",J103,0)</f>
        <v>0</v>
      </c>
      <c r="BI103" s="210" t="n">
        <f aca="false">IF(N103="nulová",J103,0)</f>
        <v>0</v>
      </c>
      <c r="BJ103" s="3" t="s">
        <v>83</v>
      </c>
      <c r="BK103" s="210" t="n">
        <f aca="false">ROUND(I103*H103,2)</f>
        <v>0</v>
      </c>
      <c r="BL103" s="3" t="s">
        <v>149</v>
      </c>
      <c r="BM103" s="209" t="s">
        <v>861</v>
      </c>
    </row>
    <row r="104" s="31" customFormat="true" ht="12.8" hidden="false" customHeight="false" outlineLevel="0" collapsed="false">
      <c r="A104" s="24"/>
      <c r="B104" s="25"/>
      <c r="C104" s="26"/>
      <c r="D104" s="211" t="s">
        <v>182</v>
      </c>
      <c r="E104" s="26"/>
      <c r="F104" s="212" t="s">
        <v>232</v>
      </c>
      <c r="G104" s="26"/>
      <c r="H104" s="26"/>
      <c r="I104" s="213"/>
      <c r="J104" s="26"/>
      <c r="K104" s="26"/>
      <c r="L104" s="30"/>
      <c r="M104" s="214"/>
      <c r="N104" s="215"/>
      <c r="O104" s="67"/>
      <c r="P104" s="67"/>
      <c r="Q104" s="67"/>
      <c r="R104" s="67"/>
      <c r="S104" s="67"/>
      <c r="T104" s="68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T104" s="3" t="s">
        <v>182</v>
      </c>
      <c r="AU104" s="3" t="s">
        <v>85</v>
      </c>
    </row>
    <row r="105" s="31" customFormat="true" ht="12.8" hidden="false" customHeight="false" outlineLevel="0" collapsed="false">
      <c r="A105" s="24"/>
      <c r="B105" s="25"/>
      <c r="C105" s="26"/>
      <c r="D105" s="216" t="s">
        <v>184</v>
      </c>
      <c r="E105" s="26"/>
      <c r="F105" s="217" t="s">
        <v>233</v>
      </c>
      <c r="G105" s="26"/>
      <c r="H105" s="26"/>
      <c r="I105" s="213"/>
      <c r="J105" s="26"/>
      <c r="K105" s="26"/>
      <c r="L105" s="30"/>
      <c r="M105" s="214"/>
      <c r="N105" s="215"/>
      <c r="O105" s="67"/>
      <c r="P105" s="67"/>
      <c r="Q105" s="67"/>
      <c r="R105" s="67"/>
      <c r="S105" s="67"/>
      <c r="T105" s="68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T105" s="3" t="s">
        <v>184</v>
      </c>
      <c r="AU105" s="3" t="s">
        <v>85</v>
      </c>
    </row>
    <row r="106" s="218" customFormat="true" ht="12.8" hidden="false" customHeight="false" outlineLevel="0" collapsed="false">
      <c r="B106" s="219"/>
      <c r="C106" s="220"/>
      <c r="D106" s="211" t="s">
        <v>186</v>
      </c>
      <c r="E106" s="221" t="s">
        <v>147</v>
      </c>
      <c r="F106" s="222" t="s">
        <v>85</v>
      </c>
      <c r="G106" s="220"/>
      <c r="H106" s="223" t="n">
        <v>2</v>
      </c>
      <c r="I106" s="224"/>
      <c r="J106" s="220"/>
      <c r="K106" s="220"/>
      <c r="L106" s="225"/>
      <c r="M106" s="226"/>
      <c r="N106" s="227"/>
      <c r="O106" s="227"/>
      <c r="P106" s="227"/>
      <c r="Q106" s="227"/>
      <c r="R106" s="227"/>
      <c r="S106" s="227"/>
      <c r="T106" s="228"/>
      <c r="AT106" s="229" t="s">
        <v>186</v>
      </c>
      <c r="AU106" s="229" t="s">
        <v>85</v>
      </c>
      <c r="AV106" s="218" t="s">
        <v>85</v>
      </c>
      <c r="AW106" s="218" t="s">
        <v>36</v>
      </c>
      <c r="AX106" s="218" t="s">
        <v>83</v>
      </c>
      <c r="AY106" s="229" t="s">
        <v>175</v>
      </c>
    </row>
    <row r="107" s="31" customFormat="true" ht="16.5" hidden="false" customHeight="true" outlineLevel="0" collapsed="false">
      <c r="A107" s="24"/>
      <c r="B107" s="25"/>
      <c r="C107" s="198" t="s">
        <v>211</v>
      </c>
      <c r="D107" s="198" t="s">
        <v>177</v>
      </c>
      <c r="E107" s="199" t="s">
        <v>236</v>
      </c>
      <c r="F107" s="200" t="s">
        <v>237</v>
      </c>
      <c r="G107" s="201" t="s">
        <v>112</v>
      </c>
      <c r="H107" s="202" t="n">
        <v>62.744</v>
      </c>
      <c r="I107" s="203"/>
      <c r="J107" s="204" t="n">
        <f aca="false">ROUND(I107*H107,2)</f>
        <v>0</v>
      </c>
      <c r="K107" s="200" t="s">
        <v>180</v>
      </c>
      <c r="L107" s="30"/>
      <c r="M107" s="205"/>
      <c r="N107" s="206" t="s">
        <v>46</v>
      </c>
      <c r="O107" s="67"/>
      <c r="P107" s="207" t="n">
        <f aca="false">O107*H107</f>
        <v>0</v>
      </c>
      <c r="Q107" s="207" t="n">
        <v>0</v>
      </c>
      <c r="R107" s="207" t="n">
        <f aca="false">Q107*H107</f>
        <v>0</v>
      </c>
      <c r="S107" s="207" t="n">
        <v>1.82</v>
      </c>
      <c r="T107" s="208" t="n">
        <f aca="false">S107*H107</f>
        <v>114.19408</v>
      </c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R107" s="209" t="s">
        <v>149</v>
      </c>
      <c r="AT107" s="209" t="s">
        <v>177</v>
      </c>
      <c r="AU107" s="209" t="s">
        <v>85</v>
      </c>
      <c r="AY107" s="3" t="s">
        <v>175</v>
      </c>
      <c r="BE107" s="210" t="n">
        <f aca="false">IF(N107="základní",J107,0)</f>
        <v>0</v>
      </c>
      <c r="BF107" s="210" t="n">
        <f aca="false">IF(N107="snížená",J107,0)</f>
        <v>0</v>
      </c>
      <c r="BG107" s="210" t="n">
        <f aca="false">IF(N107="zákl. přenesená",J107,0)</f>
        <v>0</v>
      </c>
      <c r="BH107" s="210" t="n">
        <f aca="false">IF(N107="sníž. přenesená",J107,0)</f>
        <v>0</v>
      </c>
      <c r="BI107" s="210" t="n">
        <f aca="false">IF(N107="nulová",J107,0)</f>
        <v>0</v>
      </c>
      <c r="BJ107" s="3" t="s">
        <v>83</v>
      </c>
      <c r="BK107" s="210" t="n">
        <f aca="false">ROUND(I107*H107,2)</f>
        <v>0</v>
      </c>
      <c r="BL107" s="3" t="s">
        <v>149</v>
      </c>
      <c r="BM107" s="209" t="s">
        <v>238</v>
      </c>
    </row>
    <row r="108" s="31" customFormat="true" ht="12.8" hidden="false" customHeight="false" outlineLevel="0" collapsed="false">
      <c r="A108" s="24"/>
      <c r="B108" s="25"/>
      <c r="C108" s="26"/>
      <c r="D108" s="211" t="s">
        <v>182</v>
      </c>
      <c r="E108" s="26"/>
      <c r="F108" s="212" t="s">
        <v>239</v>
      </c>
      <c r="G108" s="26"/>
      <c r="H108" s="26"/>
      <c r="I108" s="213"/>
      <c r="J108" s="26"/>
      <c r="K108" s="26"/>
      <c r="L108" s="30"/>
      <c r="M108" s="214"/>
      <c r="N108" s="215"/>
      <c r="O108" s="67"/>
      <c r="P108" s="67"/>
      <c r="Q108" s="67"/>
      <c r="R108" s="67"/>
      <c r="S108" s="67"/>
      <c r="T108" s="68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T108" s="3" t="s">
        <v>182</v>
      </c>
      <c r="AU108" s="3" t="s">
        <v>85</v>
      </c>
    </row>
    <row r="109" s="31" customFormat="true" ht="12.8" hidden="false" customHeight="false" outlineLevel="0" collapsed="false">
      <c r="A109" s="24"/>
      <c r="B109" s="25"/>
      <c r="C109" s="26"/>
      <c r="D109" s="216" t="s">
        <v>184</v>
      </c>
      <c r="E109" s="26"/>
      <c r="F109" s="217" t="s">
        <v>240</v>
      </c>
      <c r="G109" s="26"/>
      <c r="H109" s="26"/>
      <c r="I109" s="213"/>
      <c r="J109" s="26"/>
      <c r="K109" s="26"/>
      <c r="L109" s="30"/>
      <c r="M109" s="214"/>
      <c r="N109" s="215"/>
      <c r="O109" s="67"/>
      <c r="P109" s="67"/>
      <c r="Q109" s="67"/>
      <c r="R109" s="67"/>
      <c r="S109" s="67"/>
      <c r="T109" s="68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T109" s="3" t="s">
        <v>184</v>
      </c>
      <c r="AU109" s="3" t="s">
        <v>85</v>
      </c>
    </row>
    <row r="110" s="242" customFormat="true" ht="12.8" hidden="false" customHeight="false" outlineLevel="0" collapsed="false">
      <c r="B110" s="243"/>
      <c r="C110" s="244"/>
      <c r="D110" s="211" t="s">
        <v>186</v>
      </c>
      <c r="E110" s="245"/>
      <c r="F110" s="246" t="s">
        <v>862</v>
      </c>
      <c r="G110" s="244"/>
      <c r="H110" s="245"/>
      <c r="I110" s="247"/>
      <c r="J110" s="244"/>
      <c r="K110" s="244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186</v>
      </c>
      <c r="AU110" s="252" t="s">
        <v>85</v>
      </c>
      <c r="AV110" s="242" t="s">
        <v>83</v>
      </c>
      <c r="AW110" s="242" t="s">
        <v>36</v>
      </c>
      <c r="AX110" s="242" t="s">
        <v>75</v>
      </c>
      <c r="AY110" s="252" t="s">
        <v>175</v>
      </c>
    </row>
    <row r="111" s="218" customFormat="true" ht="12.8" hidden="false" customHeight="false" outlineLevel="0" collapsed="false">
      <c r="B111" s="219"/>
      <c r="C111" s="220"/>
      <c r="D111" s="211" t="s">
        <v>186</v>
      </c>
      <c r="E111" s="221"/>
      <c r="F111" s="222" t="s">
        <v>863</v>
      </c>
      <c r="G111" s="220"/>
      <c r="H111" s="223" t="n">
        <v>62.744</v>
      </c>
      <c r="I111" s="224"/>
      <c r="J111" s="220"/>
      <c r="K111" s="220"/>
      <c r="L111" s="225"/>
      <c r="M111" s="226"/>
      <c r="N111" s="227"/>
      <c r="O111" s="227"/>
      <c r="P111" s="227"/>
      <c r="Q111" s="227"/>
      <c r="R111" s="227"/>
      <c r="S111" s="227"/>
      <c r="T111" s="228"/>
      <c r="AT111" s="229" t="s">
        <v>186</v>
      </c>
      <c r="AU111" s="229" t="s">
        <v>85</v>
      </c>
      <c r="AV111" s="218" t="s">
        <v>85</v>
      </c>
      <c r="AW111" s="218" t="s">
        <v>36</v>
      </c>
      <c r="AX111" s="218" t="s">
        <v>75</v>
      </c>
      <c r="AY111" s="229" t="s">
        <v>175</v>
      </c>
    </row>
    <row r="112" s="230" customFormat="true" ht="12.8" hidden="false" customHeight="false" outlineLevel="0" collapsed="false">
      <c r="B112" s="231"/>
      <c r="C112" s="232"/>
      <c r="D112" s="211" t="s">
        <v>186</v>
      </c>
      <c r="E112" s="233" t="s">
        <v>110</v>
      </c>
      <c r="F112" s="234" t="s">
        <v>210</v>
      </c>
      <c r="G112" s="232"/>
      <c r="H112" s="235" t="n">
        <v>62.744</v>
      </c>
      <c r="I112" s="236"/>
      <c r="J112" s="232"/>
      <c r="K112" s="232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186</v>
      </c>
      <c r="AU112" s="241" t="s">
        <v>85</v>
      </c>
      <c r="AV112" s="230" t="s">
        <v>149</v>
      </c>
      <c r="AW112" s="230" t="s">
        <v>36</v>
      </c>
      <c r="AX112" s="230" t="s">
        <v>83</v>
      </c>
      <c r="AY112" s="241" t="s">
        <v>175</v>
      </c>
    </row>
    <row r="113" s="31" customFormat="true" ht="16.5" hidden="false" customHeight="true" outlineLevel="0" collapsed="false">
      <c r="A113" s="24"/>
      <c r="B113" s="25"/>
      <c r="C113" s="198" t="s">
        <v>217</v>
      </c>
      <c r="D113" s="198" t="s">
        <v>177</v>
      </c>
      <c r="E113" s="199" t="s">
        <v>248</v>
      </c>
      <c r="F113" s="200" t="s">
        <v>249</v>
      </c>
      <c r="G113" s="201" t="s">
        <v>112</v>
      </c>
      <c r="H113" s="202" t="n">
        <v>62.744</v>
      </c>
      <c r="I113" s="203"/>
      <c r="J113" s="204" t="n">
        <f aca="false">ROUND(I113*H113,2)</f>
        <v>0</v>
      </c>
      <c r="K113" s="200" t="s">
        <v>180</v>
      </c>
      <c r="L113" s="30"/>
      <c r="M113" s="205"/>
      <c r="N113" s="206" t="s">
        <v>46</v>
      </c>
      <c r="O113" s="67"/>
      <c r="P113" s="207" t="n">
        <f aca="false">O113*H113</f>
        <v>0</v>
      </c>
      <c r="Q113" s="207" t="n">
        <v>0</v>
      </c>
      <c r="R113" s="207" t="n">
        <f aca="false">Q113*H113</f>
        <v>0</v>
      </c>
      <c r="S113" s="207" t="n">
        <v>0</v>
      </c>
      <c r="T113" s="208" t="n">
        <f aca="false">S113*H113</f>
        <v>0</v>
      </c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R113" s="209" t="s">
        <v>149</v>
      </c>
      <c r="AT113" s="209" t="s">
        <v>177</v>
      </c>
      <c r="AU113" s="209" t="s">
        <v>85</v>
      </c>
      <c r="AY113" s="3" t="s">
        <v>175</v>
      </c>
      <c r="BE113" s="210" t="n">
        <f aca="false">IF(N113="základní",J113,0)</f>
        <v>0</v>
      </c>
      <c r="BF113" s="210" t="n">
        <f aca="false">IF(N113="snížená",J113,0)</f>
        <v>0</v>
      </c>
      <c r="BG113" s="210" t="n">
        <f aca="false">IF(N113="zákl. přenesená",J113,0)</f>
        <v>0</v>
      </c>
      <c r="BH113" s="210" t="n">
        <f aca="false">IF(N113="sníž. přenesená",J113,0)</f>
        <v>0</v>
      </c>
      <c r="BI113" s="210" t="n">
        <f aca="false">IF(N113="nulová",J113,0)</f>
        <v>0</v>
      </c>
      <c r="BJ113" s="3" t="s">
        <v>83</v>
      </c>
      <c r="BK113" s="210" t="n">
        <f aca="false">ROUND(I113*H113,2)</f>
        <v>0</v>
      </c>
      <c r="BL113" s="3" t="s">
        <v>149</v>
      </c>
      <c r="BM113" s="209" t="s">
        <v>566</v>
      </c>
    </row>
    <row r="114" s="31" customFormat="true" ht="16.4" hidden="false" customHeight="false" outlineLevel="0" collapsed="false">
      <c r="A114" s="24"/>
      <c r="B114" s="25"/>
      <c r="C114" s="26"/>
      <c r="D114" s="211" t="s">
        <v>182</v>
      </c>
      <c r="E114" s="26"/>
      <c r="F114" s="212" t="s">
        <v>251</v>
      </c>
      <c r="G114" s="26"/>
      <c r="H114" s="26"/>
      <c r="I114" s="213"/>
      <c r="J114" s="26"/>
      <c r="K114" s="26"/>
      <c r="L114" s="30"/>
      <c r="M114" s="214"/>
      <c r="N114" s="215"/>
      <c r="O114" s="67"/>
      <c r="P114" s="67"/>
      <c r="Q114" s="67"/>
      <c r="R114" s="67"/>
      <c r="S114" s="67"/>
      <c r="T114" s="68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T114" s="3" t="s">
        <v>182</v>
      </c>
      <c r="AU114" s="3" t="s">
        <v>85</v>
      </c>
    </row>
    <row r="115" s="31" customFormat="true" ht="12.8" hidden="false" customHeight="false" outlineLevel="0" collapsed="false">
      <c r="A115" s="24"/>
      <c r="B115" s="25"/>
      <c r="C115" s="26"/>
      <c r="D115" s="216" t="s">
        <v>184</v>
      </c>
      <c r="E115" s="26"/>
      <c r="F115" s="217" t="s">
        <v>252</v>
      </c>
      <c r="G115" s="26"/>
      <c r="H115" s="26"/>
      <c r="I115" s="213"/>
      <c r="J115" s="26"/>
      <c r="K115" s="26"/>
      <c r="L115" s="30"/>
      <c r="M115" s="214"/>
      <c r="N115" s="215"/>
      <c r="O115" s="67"/>
      <c r="P115" s="67"/>
      <c r="Q115" s="67"/>
      <c r="R115" s="67"/>
      <c r="S115" s="67"/>
      <c r="T115" s="68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T115" s="3" t="s">
        <v>184</v>
      </c>
      <c r="AU115" s="3" t="s">
        <v>85</v>
      </c>
    </row>
    <row r="116" s="218" customFormat="true" ht="12.8" hidden="false" customHeight="false" outlineLevel="0" collapsed="false">
      <c r="B116" s="219"/>
      <c r="C116" s="220"/>
      <c r="D116" s="211" t="s">
        <v>186</v>
      </c>
      <c r="E116" s="221"/>
      <c r="F116" s="222" t="s">
        <v>110</v>
      </c>
      <c r="G116" s="220"/>
      <c r="H116" s="223" t="n">
        <v>62.744</v>
      </c>
      <c r="I116" s="224"/>
      <c r="J116" s="220"/>
      <c r="K116" s="220"/>
      <c r="L116" s="225"/>
      <c r="M116" s="226"/>
      <c r="N116" s="227"/>
      <c r="O116" s="227"/>
      <c r="P116" s="227"/>
      <c r="Q116" s="227"/>
      <c r="R116" s="227"/>
      <c r="S116" s="227"/>
      <c r="T116" s="228"/>
      <c r="AT116" s="229" t="s">
        <v>186</v>
      </c>
      <c r="AU116" s="229" t="s">
        <v>85</v>
      </c>
      <c r="AV116" s="218" t="s">
        <v>85</v>
      </c>
      <c r="AW116" s="218" t="s">
        <v>36</v>
      </c>
      <c r="AX116" s="218" t="s">
        <v>83</v>
      </c>
      <c r="AY116" s="229" t="s">
        <v>175</v>
      </c>
    </row>
    <row r="117" s="31" customFormat="true" ht="16.5" hidden="false" customHeight="true" outlineLevel="0" collapsed="false">
      <c r="A117" s="24"/>
      <c r="B117" s="25"/>
      <c r="C117" s="198" t="s">
        <v>223</v>
      </c>
      <c r="D117" s="198" t="s">
        <v>177</v>
      </c>
      <c r="E117" s="199" t="s">
        <v>260</v>
      </c>
      <c r="F117" s="200" t="s">
        <v>261</v>
      </c>
      <c r="G117" s="201" t="s">
        <v>112</v>
      </c>
      <c r="H117" s="202" t="n">
        <v>53.979</v>
      </c>
      <c r="I117" s="203"/>
      <c r="J117" s="204" t="n">
        <f aca="false">ROUND(I117*H117,2)</f>
        <v>0</v>
      </c>
      <c r="K117" s="200" t="s">
        <v>180</v>
      </c>
      <c r="L117" s="30"/>
      <c r="M117" s="205"/>
      <c r="N117" s="206" t="s">
        <v>46</v>
      </c>
      <c r="O117" s="67"/>
      <c r="P117" s="207" t="n">
        <f aca="false">O117*H117</f>
        <v>0</v>
      </c>
      <c r="Q117" s="207" t="n">
        <v>0</v>
      </c>
      <c r="R117" s="207" t="n">
        <f aca="false">Q117*H117</f>
        <v>0</v>
      </c>
      <c r="S117" s="207" t="n">
        <v>0</v>
      </c>
      <c r="T117" s="208" t="n">
        <f aca="false">S117*H117</f>
        <v>0</v>
      </c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R117" s="209" t="s">
        <v>149</v>
      </c>
      <c r="AT117" s="209" t="s">
        <v>177</v>
      </c>
      <c r="AU117" s="209" t="s">
        <v>85</v>
      </c>
      <c r="AY117" s="3" t="s">
        <v>175</v>
      </c>
      <c r="BE117" s="210" t="n">
        <f aca="false">IF(N117="základní",J117,0)</f>
        <v>0</v>
      </c>
      <c r="BF117" s="210" t="n">
        <f aca="false">IF(N117="snížená",J117,0)</f>
        <v>0</v>
      </c>
      <c r="BG117" s="210" t="n">
        <f aca="false">IF(N117="zákl. přenesená",J117,0)</f>
        <v>0</v>
      </c>
      <c r="BH117" s="210" t="n">
        <f aca="false">IF(N117="sníž. přenesená",J117,0)</f>
        <v>0</v>
      </c>
      <c r="BI117" s="210" t="n">
        <f aca="false">IF(N117="nulová",J117,0)</f>
        <v>0</v>
      </c>
      <c r="BJ117" s="3" t="s">
        <v>83</v>
      </c>
      <c r="BK117" s="210" t="n">
        <f aca="false">ROUND(I117*H117,2)</f>
        <v>0</v>
      </c>
      <c r="BL117" s="3" t="s">
        <v>149</v>
      </c>
      <c r="BM117" s="209" t="s">
        <v>262</v>
      </c>
    </row>
    <row r="118" s="31" customFormat="true" ht="12.8" hidden="false" customHeight="false" outlineLevel="0" collapsed="false">
      <c r="A118" s="24"/>
      <c r="B118" s="25"/>
      <c r="C118" s="26"/>
      <c r="D118" s="211" t="s">
        <v>182</v>
      </c>
      <c r="E118" s="26"/>
      <c r="F118" s="212" t="s">
        <v>263</v>
      </c>
      <c r="G118" s="26"/>
      <c r="H118" s="26"/>
      <c r="I118" s="213"/>
      <c r="J118" s="26"/>
      <c r="K118" s="26"/>
      <c r="L118" s="30"/>
      <c r="M118" s="214"/>
      <c r="N118" s="215"/>
      <c r="O118" s="67"/>
      <c r="P118" s="67"/>
      <c r="Q118" s="67"/>
      <c r="R118" s="67"/>
      <c r="S118" s="67"/>
      <c r="T118" s="68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T118" s="3" t="s">
        <v>182</v>
      </c>
      <c r="AU118" s="3" t="s">
        <v>85</v>
      </c>
    </row>
    <row r="119" s="31" customFormat="true" ht="12.8" hidden="false" customHeight="false" outlineLevel="0" collapsed="false">
      <c r="A119" s="24"/>
      <c r="B119" s="25"/>
      <c r="C119" s="26"/>
      <c r="D119" s="216" t="s">
        <v>184</v>
      </c>
      <c r="E119" s="26"/>
      <c r="F119" s="217" t="s">
        <v>264</v>
      </c>
      <c r="G119" s="26"/>
      <c r="H119" s="26"/>
      <c r="I119" s="213"/>
      <c r="J119" s="26"/>
      <c r="K119" s="26"/>
      <c r="L119" s="30"/>
      <c r="M119" s="214"/>
      <c r="N119" s="215"/>
      <c r="O119" s="67"/>
      <c r="P119" s="67"/>
      <c r="Q119" s="67"/>
      <c r="R119" s="67"/>
      <c r="S119" s="67"/>
      <c r="T119" s="68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T119" s="3" t="s">
        <v>184</v>
      </c>
      <c r="AU119" s="3" t="s">
        <v>85</v>
      </c>
    </row>
    <row r="120" s="242" customFormat="true" ht="12.8" hidden="false" customHeight="false" outlineLevel="0" collapsed="false">
      <c r="B120" s="243"/>
      <c r="C120" s="244"/>
      <c r="D120" s="211" t="s">
        <v>186</v>
      </c>
      <c r="E120" s="245"/>
      <c r="F120" s="246" t="s">
        <v>862</v>
      </c>
      <c r="G120" s="244"/>
      <c r="H120" s="245"/>
      <c r="I120" s="247"/>
      <c r="J120" s="244"/>
      <c r="K120" s="244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186</v>
      </c>
      <c r="AU120" s="252" t="s">
        <v>85</v>
      </c>
      <c r="AV120" s="242" t="s">
        <v>83</v>
      </c>
      <c r="AW120" s="242" t="s">
        <v>36</v>
      </c>
      <c r="AX120" s="242" t="s">
        <v>75</v>
      </c>
      <c r="AY120" s="252" t="s">
        <v>175</v>
      </c>
    </row>
    <row r="121" s="218" customFormat="true" ht="12.8" hidden="false" customHeight="false" outlineLevel="0" collapsed="false">
      <c r="B121" s="219"/>
      <c r="C121" s="220"/>
      <c r="D121" s="211" t="s">
        <v>186</v>
      </c>
      <c r="E121" s="221"/>
      <c r="F121" s="222" t="s">
        <v>864</v>
      </c>
      <c r="G121" s="220"/>
      <c r="H121" s="223" t="n">
        <v>62.094</v>
      </c>
      <c r="I121" s="224"/>
      <c r="J121" s="220"/>
      <c r="K121" s="220"/>
      <c r="L121" s="225"/>
      <c r="M121" s="226"/>
      <c r="N121" s="227"/>
      <c r="O121" s="227"/>
      <c r="P121" s="227"/>
      <c r="Q121" s="227"/>
      <c r="R121" s="227"/>
      <c r="S121" s="227"/>
      <c r="T121" s="228"/>
      <c r="AT121" s="229" t="s">
        <v>186</v>
      </c>
      <c r="AU121" s="229" t="s">
        <v>85</v>
      </c>
      <c r="AV121" s="218" t="s">
        <v>85</v>
      </c>
      <c r="AW121" s="218" t="s">
        <v>36</v>
      </c>
      <c r="AX121" s="218" t="s">
        <v>75</v>
      </c>
      <c r="AY121" s="229" t="s">
        <v>175</v>
      </c>
    </row>
    <row r="122" s="218" customFormat="true" ht="12.8" hidden="false" customHeight="false" outlineLevel="0" collapsed="false">
      <c r="B122" s="219"/>
      <c r="C122" s="220"/>
      <c r="D122" s="211" t="s">
        <v>186</v>
      </c>
      <c r="E122" s="221"/>
      <c r="F122" s="222" t="s">
        <v>865</v>
      </c>
      <c r="G122" s="220"/>
      <c r="H122" s="223" t="n">
        <v>27.871</v>
      </c>
      <c r="I122" s="224"/>
      <c r="J122" s="220"/>
      <c r="K122" s="220"/>
      <c r="L122" s="225"/>
      <c r="M122" s="226"/>
      <c r="N122" s="227"/>
      <c r="O122" s="227"/>
      <c r="P122" s="227"/>
      <c r="Q122" s="227"/>
      <c r="R122" s="227"/>
      <c r="S122" s="227"/>
      <c r="T122" s="228"/>
      <c r="AT122" s="229" t="s">
        <v>186</v>
      </c>
      <c r="AU122" s="229" t="s">
        <v>85</v>
      </c>
      <c r="AV122" s="218" t="s">
        <v>85</v>
      </c>
      <c r="AW122" s="218" t="s">
        <v>36</v>
      </c>
      <c r="AX122" s="218" t="s">
        <v>75</v>
      </c>
      <c r="AY122" s="229" t="s">
        <v>175</v>
      </c>
    </row>
    <row r="123" s="230" customFormat="true" ht="12.8" hidden="false" customHeight="false" outlineLevel="0" collapsed="false">
      <c r="B123" s="231"/>
      <c r="C123" s="232"/>
      <c r="D123" s="211" t="s">
        <v>186</v>
      </c>
      <c r="E123" s="233" t="s">
        <v>118</v>
      </c>
      <c r="F123" s="234" t="s">
        <v>210</v>
      </c>
      <c r="G123" s="232"/>
      <c r="H123" s="235" t="n">
        <v>89.965</v>
      </c>
      <c r="I123" s="236"/>
      <c r="J123" s="232"/>
      <c r="K123" s="232"/>
      <c r="L123" s="237"/>
      <c r="M123" s="238"/>
      <c r="N123" s="239"/>
      <c r="O123" s="239"/>
      <c r="P123" s="239"/>
      <c r="Q123" s="239"/>
      <c r="R123" s="239"/>
      <c r="S123" s="239"/>
      <c r="T123" s="240"/>
      <c r="AT123" s="241" t="s">
        <v>186</v>
      </c>
      <c r="AU123" s="241" t="s">
        <v>85</v>
      </c>
      <c r="AV123" s="230" t="s">
        <v>149</v>
      </c>
      <c r="AW123" s="230" t="s">
        <v>36</v>
      </c>
      <c r="AX123" s="230" t="s">
        <v>75</v>
      </c>
      <c r="AY123" s="241" t="s">
        <v>175</v>
      </c>
    </row>
    <row r="124" s="218" customFormat="true" ht="12.8" hidden="false" customHeight="false" outlineLevel="0" collapsed="false">
      <c r="B124" s="219"/>
      <c r="C124" s="220"/>
      <c r="D124" s="211" t="s">
        <v>186</v>
      </c>
      <c r="E124" s="221"/>
      <c r="F124" s="222" t="s">
        <v>272</v>
      </c>
      <c r="G124" s="220"/>
      <c r="H124" s="223" t="n">
        <v>53.979</v>
      </c>
      <c r="I124" s="224"/>
      <c r="J124" s="220"/>
      <c r="K124" s="220"/>
      <c r="L124" s="225"/>
      <c r="M124" s="226"/>
      <c r="N124" s="227"/>
      <c r="O124" s="227"/>
      <c r="P124" s="227"/>
      <c r="Q124" s="227"/>
      <c r="R124" s="227"/>
      <c r="S124" s="227"/>
      <c r="T124" s="228"/>
      <c r="AT124" s="229" t="s">
        <v>186</v>
      </c>
      <c r="AU124" s="229" t="s">
        <v>85</v>
      </c>
      <c r="AV124" s="218" t="s">
        <v>85</v>
      </c>
      <c r="AW124" s="218" t="s">
        <v>36</v>
      </c>
      <c r="AX124" s="218" t="s">
        <v>83</v>
      </c>
      <c r="AY124" s="229" t="s">
        <v>175</v>
      </c>
    </row>
    <row r="125" s="31" customFormat="true" ht="24.15" hidden="false" customHeight="true" outlineLevel="0" collapsed="false">
      <c r="A125" s="24"/>
      <c r="B125" s="25"/>
      <c r="C125" s="198" t="s">
        <v>139</v>
      </c>
      <c r="D125" s="198" t="s">
        <v>177</v>
      </c>
      <c r="E125" s="199" t="s">
        <v>274</v>
      </c>
      <c r="F125" s="200" t="s">
        <v>275</v>
      </c>
      <c r="G125" s="201" t="s">
        <v>112</v>
      </c>
      <c r="H125" s="202" t="n">
        <v>35.986</v>
      </c>
      <c r="I125" s="203"/>
      <c r="J125" s="204" t="n">
        <f aca="false">ROUND(I125*H125,2)</f>
        <v>0</v>
      </c>
      <c r="K125" s="200" t="s">
        <v>180</v>
      </c>
      <c r="L125" s="30"/>
      <c r="M125" s="205"/>
      <c r="N125" s="206" t="s">
        <v>46</v>
      </c>
      <c r="O125" s="67"/>
      <c r="P125" s="207" t="n">
        <f aca="false">O125*H125</f>
        <v>0</v>
      </c>
      <c r="Q125" s="207" t="n">
        <v>0</v>
      </c>
      <c r="R125" s="207" t="n">
        <f aca="false">Q125*H125</f>
        <v>0</v>
      </c>
      <c r="S125" s="207" t="n">
        <v>0</v>
      </c>
      <c r="T125" s="208" t="n">
        <f aca="false">S125*H125</f>
        <v>0</v>
      </c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R125" s="209" t="s">
        <v>149</v>
      </c>
      <c r="AT125" s="209" t="s">
        <v>177</v>
      </c>
      <c r="AU125" s="209" t="s">
        <v>85</v>
      </c>
      <c r="AY125" s="3" t="s">
        <v>175</v>
      </c>
      <c r="BE125" s="210" t="n">
        <f aca="false">IF(N125="základní",J125,0)</f>
        <v>0</v>
      </c>
      <c r="BF125" s="210" t="n">
        <f aca="false">IF(N125="snížená",J125,0)</f>
        <v>0</v>
      </c>
      <c r="BG125" s="210" t="n">
        <f aca="false">IF(N125="zákl. přenesená",J125,0)</f>
        <v>0</v>
      </c>
      <c r="BH125" s="210" t="n">
        <f aca="false">IF(N125="sníž. přenesená",J125,0)</f>
        <v>0</v>
      </c>
      <c r="BI125" s="210" t="n">
        <f aca="false">IF(N125="nulová",J125,0)</f>
        <v>0</v>
      </c>
      <c r="BJ125" s="3" t="s">
        <v>83</v>
      </c>
      <c r="BK125" s="210" t="n">
        <f aca="false">ROUND(I125*H125,2)</f>
        <v>0</v>
      </c>
      <c r="BL125" s="3" t="s">
        <v>149</v>
      </c>
      <c r="BM125" s="209" t="s">
        <v>276</v>
      </c>
    </row>
    <row r="126" s="31" customFormat="true" ht="16.4" hidden="false" customHeight="false" outlineLevel="0" collapsed="false">
      <c r="A126" s="24"/>
      <c r="B126" s="25"/>
      <c r="C126" s="26"/>
      <c r="D126" s="211" t="s">
        <v>182</v>
      </c>
      <c r="E126" s="26"/>
      <c r="F126" s="212" t="s">
        <v>277</v>
      </c>
      <c r="G126" s="26"/>
      <c r="H126" s="26"/>
      <c r="I126" s="213"/>
      <c r="J126" s="26"/>
      <c r="K126" s="26"/>
      <c r="L126" s="30"/>
      <c r="M126" s="214"/>
      <c r="N126" s="215"/>
      <c r="O126" s="67"/>
      <c r="P126" s="67"/>
      <c r="Q126" s="67"/>
      <c r="R126" s="67"/>
      <c r="S126" s="67"/>
      <c r="T126" s="68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T126" s="3" t="s">
        <v>182</v>
      </c>
      <c r="AU126" s="3" t="s">
        <v>85</v>
      </c>
    </row>
    <row r="127" s="31" customFormat="true" ht="12.8" hidden="false" customHeight="false" outlineLevel="0" collapsed="false">
      <c r="A127" s="24"/>
      <c r="B127" s="25"/>
      <c r="C127" s="26"/>
      <c r="D127" s="216" t="s">
        <v>184</v>
      </c>
      <c r="E127" s="26"/>
      <c r="F127" s="217" t="s">
        <v>278</v>
      </c>
      <c r="G127" s="26"/>
      <c r="H127" s="26"/>
      <c r="I127" s="213"/>
      <c r="J127" s="26"/>
      <c r="K127" s="26"/>
      <c r="L127" s="30"/>
      <c r="M127" s="214"/>
      <c r="N127" s="215"/>
      <c r="O127" s="67"/>
      <c r="P127" s="67"/>
      <c r="Q127" s="67"/>
      <c r="R127" s="67"/>
      <c r="S127" s="67"/>
      <c r="T127" s="68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T127" s="3" t="s">
        <v>184</v>
      </c>
      <c r="AU127" s="3" t="s">
        <v>85</v>
      </c>
    </row>
    <row r="128" s="218" customFormat="true" ht="12.8" hidden="false" customHeight="false" outlineLevel="0" collapsed="false">
      <c r="B128" s="219"/>
      <c r="C128" s="220"/>
      <c r="D128" s="211" t="s">
        <v>186</v>
      </c>
      <c r="E128" s="221"/>
      <c r="F128" s="222" t="s">
        <v>279</v>
      </c>
      <c r="G128" s="220"/>
      <c r="H128" s="223" t="n">
        <v>35.986</v>
      </c>
      <c r="I128" s="224"/>
      <c r="J128" s="220"/>
      <c r="K128" s="220"/>
      <c r="L128" s="225"/>
      <c r="M128" s="226"/>
      <c r="N128" s="227"/>
      <c r="O128" s="227"/>
      <c r="P128" s="227"/>
      <c r="Q128" s="227"/>
      <c r="R128" s="227"/>
      <c r="S128" s="227"/>
      <c r="T128" s="228"/>
      <c r="AT128" s="229" t="s">
        <v>186</v>
      </c>
      <c r="AU128" s="229" t="s">
        <v>85</v>
      </c>
      <c r="AV128" s="218" t="s">
        <v>85</v>
      </c>
      <c r="AW128" s="218" t="s">
        <v>36</v>
      </c>
      <c r="AX128" s="218" t="s">
        <v>83</v>
      </c>
      <c r="AY128" s="229" t="s">
        <v>175</v>
      </c>
    </row>
    <row r="129" s="31" customFormat="true" ht="16.5" hidden="false" customHeight="true" outlineLevel="0" collapsed="false">
      <c r="A129" s="24"/>
      <c r="B129" s="25"/>
      <c r="C129" s="198" t="s">
        <v>235</v>
      </c>
      <c r="D129" s="198" t="s">
        <v>177</v>
      </c>
      <c r="E129" s="199" t="s">
        <v>281</v>
      </c>
      <c r="F129" s="200" t="s">
        <v>282</v>
      </c>
      <c r="G129" s="201" t="s">
        <v>138</v>
      </c>
      <c r="H129" s="202" t="n">
        <v>2</v>
      </c>
      <c r="I129" s="203"/>
      <c r="J129" s="204" t="n">
        <f aca="false">ROUND(I129*H129,2)</f>
        <v>0</v>
      </c>
      <c r="K129" s="200" t="s">
        <v>180</v>
      </c>
      <c r="L129" s="30"/>
      <c r="M129" s="205"/>
      <c r="N129" s="206" t="s">
        <v>46</v>
      </c>
      <c r="O129" s="67"/>
      <c r="P129" s="207" t="n">
        <f aca="false">O129*H129</f>
        <v>0</v>
      </c>
      <c r="Q129" s="207" t="n">
        <v>0</v>
      </c>
      <c r="R129" s="207" t="n">
        <f aca="false">Q129*H129</f>
        <v>0</v>
      </c>
      <c r="S129" s="207" t="n">
        <v>0</v>
      </c>
      <c r="T129" s="208" t="n">
        <f aca="false">S129*H129</f>
        <v>0</v>
      </c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R129" s="209" t="s">
        <v>149</v>
      </c>
      <c r="AT129" s="209" t="s">
        <v>177</v>
      </c>
      <c r="AU129" s="209" t="s">
        <v>85</v>
      </c>
      <c r="AY129" s="3" t="s">
        <v>175</v>
      </c>
      <c r="BE129" s="210" t="n">
        <f aca="false">IF(N129="základní",J129,0)</f>
        <v>0</v>
      </c>
      <c r="BF129" s="210" t="n">
        <f aca="false">IF(N129="snížená",J129,0)</f>
        <v>0</v>
      </c>
      <c r="BG129" s="210" t="n">
        <f aca="false">IF(N129="zákl. přenesená",J129,0)</f>
        <v>0</v>
      </c>
      <c r="BH129" s="210" t="n">
        <f aca="false">IF(N129="sníž. přenesená",J129,0)</f>
        <v>0</v>
      </c>
      <c r="BI129" s="210" t="n">
        <f aca="false">IF(N129="nulová",J129,0)</f>
        <v>0</v>
      </c>
      <c r="BJ129" s="3" t="s">
        <v>83</v>
      </c>
      <c r="BK129" s="210" t="n">
        <f aca="false">ROUND(I129*H129,2)</f>
        <v>0</v>
      </c>
      <c r="BL129" s="3" t="s">
        <v>149</v>
      </c>
      <c r="BM129" s="209" t="s">
        <v>866</v>
      </c>
    </row>
    <row r="130" s="31" customFormat="true" ht="16.4" hidden="false" customHeight="false" outlineLevel="0" collapsed="false">
      <c r="A130" s="24"/>
      <c r="B130" s="25"/>
      <c r="C130" s="26"/>
      <c r="D130" s="211" t="s">
        <v>182</v>
      </c>
      <c r="E130" s="26"/>
      <c r="F130" s="212" t="s">
        <v>284</v>
      </c>
      <c r="G130" s="26"/>
      <c r="H130" s="26"/>
      <c r="I130" s="213"/>
      <c r="J130" s="26"/>
      <c r="K130" s="26"/>
      <c r="L130" s="30"/>
      <c r="M130" s="214"/>
      <c r="N130" s="215"/>
      <c r="O130" s="67"/>
      <c r="P130" s="67"/>
      <c r="Q130" s="67"/>
      <c r="R130" s="67"/>
      <c r="S130" s="67"/>
      <c r="T130" s="68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T130" s="3" t="s">
        <v>182</v>
      </c>
      <c r="AU130" s="3" t="s">
        <v>85</v>
      </c>
    </row>
    <row r="131" s="31" customFormat="true" ht="12.8" hidden="false" customHeight="false" outlineLevel="0" collapsed="false">
      <c r="A131" s="24"/>
      <c r="B131" s="25"/>
      <c r="C131" s="26"/>
      <c r="D131" s="216" t="s">
        <v>184</v>
      </c>
      <c r="E131" s="26"/>
      <c r="F131" s="217" t="s">
        <v>285</v>
      </c>
      <c r="G131" s="26"/>
      <c r="H131" s="26"/>
      <c r="I131" s="213"/>
      <c r="J131" s="26"/>
      <c r="K131" s="26"/>
      <c r="L131" s="30"/>
      <c r="M131" s="214"/>
      <c r="N131" s="215"/>
      <c r="O131" s="67"/>
      <c r="P131" s="67"/>
      <c r="Q131" s="67"/>
      <c r="R131" s="67"/>
      <c r="S131" s="67"/>
      <c r="T131" s="68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T131" s="3" t="s">
        <v>184</v>
      </c>
      <c r="AU131" s="3" t="s">
        <v>85</v>
      </c>
    </row>
    <row r="132" s="218" customFormat="true" ht="12.8" hidden="false" customHeight="false" outlineLevel="0" collapsed="false">
      <c r="B132" s="219"/>
      <c r="C132" s="220"/>
      <c r="D132" s="211" t="s">
        <v>186</v>
      </c>
      <c r="E132" s="221"/>
      <c r="F132" s="222" t="s">
        <v>136</v>
      </c>
      <c r="G132" s="220"/>
      <c r="H132" s="223" t="n">
        <v>2</v>
      </c>
      <c r="I132" s="224"/>
      <c r="J132" s="220"/>
      <c r="K132" s="220"/>
      <c r="L132" s="225"/>
      <c r="M132" s="226"/>
      <c r="N132" s="227"/>
      <c r="O132" s="227"/>
      <c r="P132" s="227"/>
      <c r="Q132" s="227"/>
      <c r="R132" s="227"/>
      <c r="S132" s="227"/>
      <c r="T132" s="228"/>
      <c r="AT132" s="229" t="s">
        <v>186</v>
      </c>
      <c r="AU132" s="229" t="s">
        <v>85</v>
      </c>
      <c r="AV132" s="218" t="s">
        <v>85</v>
      </c>
      <c r="AW132" s="218" t="s">
        <v>36</v>
      </c>
      <c r="AX132" s="218" t="s">
        <v>83</v>
      </c>
      <c r="AY132" s="229" t="s">
        <v>175</v>
      </c>
    </row>
    <row r="133" s="31" customFormat="true" ht="16.5" hidden="false" customHeight="true" outlineLevel="0" collapsed="false">
      <c r="A133" s="24"/>
      <c r="B133" s="25"/>
      <c r="C133" s="198" t="s">
        <v>142</v>
      </c>
      <c r="D133" s="198" t="s">
        <v>177</v>
      </c>
      <c r="E133" s="199" t="s">
        <v>287</v>
      </c>
      <c r="F133" s="200" t="s">
        <v>288</v>
      </c>
      <c r="G133" s="201" t="s">
        <v>138</v>
      </c>
      <c r="H133" s="202" t="n">
        <v>1</v>
      </c>
      <c r="I133" s="203"/>
      <c r="J133" s="204" t="n">
        <f aca="false">ROUND(I133*H133,2)</f>
        <v>0</v>
      </c>
      <c r="K133" s="200" t="s">
        <v>180</v>
      </c>
      <c r="L133" s="30"/>
      <c r="M133" s="205"/>
      <c r="N133" s="206" t="s">
        <v>46</v>
      </c>
      <c r="O133" s="67"/>
      <c r="P133" s="207" t="n">
        <f aca="false">O133*H133</f>
        <v>0</v>
      </c>
      <c r="Q133" s="207" t="n">
        <v>0</v>
      </c>
      <c r="R133" s="207" t="n">
        <f aca="false">Q133*H133</f>
        <v>0</v>
      </c>
      <c r="S133" s="207" t="n">
        <v>0</v>
      </c>
      <c r="T133" s="208" t="n">
        <f aca="false">S133*H133</f>
        <v>0</v>
      </c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R133" s="209" t="s">
        <v>149</v>
      </c>
      <c r="AT133" s="209" t="s">
        <v>177</v>
      </c>
      <c r="AU133" s="209" t="s">
        <v>85</v>
      </c>
      <c r="AY133" s="3" t="s">
        <v>175</v>
      </c>
      <c r="BE133" s="210" t="n">
        <f aca="false">IF(N133="základní",J133,0)</f>
        <v>0</v>
      </c>
      <c r="BF133" s="210" t="n">
        <f aca="false">IF(N133="snížená",J133,0)</f>
        <v>0</v>
      </c>
      <c r="BG133" s="210" t="n">
        <f aca="false">IF(N133="zákl. přenesená",J133,0)</f>
        <v>0</v>
      </c>
      <c r="BH133" s="210" t="n">
        <f aca="false">IF(N133="sníž. přenesená",J133,0)</f>
        <v>0</v>
      </c>
      <c r="BI133" s="210" t="n">
        <f aca="false">IF(N133="nulová",J133,0)</f>
        <v>0</v>
      </c>
      <c r="BJ133" s="3" t="s">
        <v>83</v>
      </c>
      <c r="BK133" s="210" t="n">
        <f aca="false">ROUND(I133*H133,2)</f>
        <v>0</v>
      </c>
      <c r="BL133" s="3" t="s">
        <v>149</v>
      </c>
      <c r="BM133" s="209" t="s">
        <v>867</v>
      </c>
    </row>
    <row r="134" s="31" customFormat="true" ht="16.4" hidden="false" customHeight="false" outlineLevel="0" collapsed="false">
      <c r="A134" s="24"/>
      <c r="B134" s="25"/>
      <c r="C134" s="26"/>
      <c r="D134" s="211" t="s">
        <v>182</v>
      </c>
      <c r="E134" s="26"/>
      <c r="F134" s="212" t="s">
        <v>290</v>
      </c>
      <c r="G134" s="26"/>
      <c r="H134" s="26"/>
      <c r="I134" s="213"/>
      <c r="J134" s="26"/>
      <c r="K134" s="26"/>
      <c r="L134" s="30"/>
      <c r="M134" s="214"/>
      <c r="N134" s="215"/>
      <c r="O134" s="67"/>
      <c r="P134" s="67"/>
      <c r="Q134" s="67"/>
      <c r="R134" s="67"/>
      <c r="S134" s="67"/>
      <c r="T134" s="68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T134" s="3" t="s">
        <v>182</v>
      </c>
      <c r="AU134" s="3" t="s">
        <v>85</v>
      </c>
    </row>
    <row r="135" s="31" customFormat="true" ht="12.8" hidden="false" customHeight="false" outlineLevel="0" collapsed="false">
      <c r="A135" s="24"/>
      <c r="B135" s="25"/>
      <c r="C135" s="26"/>
      <c r="D135" s="216" t="s">
        <v>184</v>
      </c>
      <c r="E135" s="26"/>
      <c r="F135" s="217" t="s">
        <v>291</v>
      </c>
      <c r="G135" s="26"/>
      <c r="H135" s="26"/>
      <c r="I135" s="213"/>
      <c r="J135" s="26"/>
      <c r="K135" s="26"/>
      <c r="L135" s="30"/>
      <c r="M135" s="214"/>
      <c r="N135" s="215"/>
      <c r="O135" s="67"/>
      <c r="P135" s="67"/>
      <c r="Q135" s="67"/>
      <c r="R135" s="67"/>
      <c r="S135" s="67"/>
      <c r="T135" s="68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T135" s="3" t="s">
        <v>184</v>
      </c>
      <c r="AU135" s="3" t="s">
        <v>85</v>
      </c>
    </row>
    <row r="136" s="218" customFormat="true" ht="12.8" hidden="false" customHeight="false" outlineLevel="0" collapsed="false">
      <c r="B136" s="219"/>
      <c r="C136" s="220"/>
      <c r="D136" s="211" t="s">
        <v>186</v>
      </c>
      <c r="E136" s="221"/>
      <c r="F136" s="222" t="s">
        <v>143</v>
      </c>
      <c r="G136" s="220"/>
      <c r="H136" s="223" t="n">
        <v>1</v>
      </c>
      <c r="I136" s="224"/>
      <c r="J136" s="220"/>
      <c r="K136" s="220"/>
      <c r="L136" s="225"/>
      <c r="M136" s="226"/>
      <c r="N136" s="227"/>
      <c r="O136" s="227"/>
      <c r="P136" s="227"/>
      <c r="Q136" s="227"/>
      <c r="R136" s="227"/>
      <c r="S136" s="227"/>
      <c r="T136" s="228"/>
      <c r="AT136" s="229" t="s">
        <v>186</v>
      </c>
      <c r="AU136" s="229" t="s">
        <v>85</v>
      </c>
      <c r="AV136" s="218" t="s">
        <v>85</v>
      </c>
      <c r="AW136" s="218" t="s">
        <v>36</v>
      </c>
      <c r="AX136" s="218" t="s">
        <v>83</v>
      </c>
      <c r="AY136" s="229" t="s">
        <v>175</v>
      </c>
    </row>
    <row r="137" s="31" customFormat="true" ht="16.5" hidden="false" customHeight="true" outlineLevel="0" collapsed="false">
      <c r="A137" s="24"/>
      <c r="B137" s="25"/>
      <c r="C137" s="198" t="s">
        <v>8</v>
      </c>
      <c r="D137" s="198" t="s">
        <v>177</v>
      </c>
      <c r="E137" s="199" t="s">
        <v>299</v>
      </c>
      <c r="F137" s="200" t="s">
        <v>300</v>
      </c>
      <c r="G137" s="201" t="s">
        <v>138</v>
      </c>
      <c r="H137" s="202" t="n">
        <v>2</v>
      </c>
      <c r="I137" s="203"/>
      <c r="J137" s="204" t="n">
        <f aca="false">ROUND(I137*H137,2)</f>
        <v>0</v>
      </c>
      <c r="K137" s="200" t="s">
        <v>180</v>
      </c>
      <c r="L137" s="30"/>
      <c r="M137" s="205"/>
      <c r="N137" s="206" t="s">
        <v>46</v>
      </c>
      <c r="O137" s="67"/>
      <c r="P137" s="207" t="n">
        <f aca="false">O137*H137</f>
        <v>0</v>
      </c>
      <c r="Q137" s="207" t="n">
        <v>0</v>
      </c>
      <c r="R137" s="207" t="n">
        <f aca="false">Q137*H137</f>
        <v>0</v>
      </c>
      <c r="S137" s="207" t="n">
        <v>0</v>
      </c>
      <c r="T137" s="208" t="n">
        <f aca="false">S137*H137</f>
        <v>0</v>
      </c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R137" s="209" t="s">
        <v>149</v>
      </c>
      <c r="AT137" s="209" t="s">
        <v>177</v>
      </c>
      <c r="AU137" s="209" t="s">
        <v>85</v>
      </c>
      <c r="AY137" s="3" t="s">
        <v>175</v>
      </c>
      <c r="BE137" s="210" t="n">
        <f aca="false">IF(N137="základní",J137,0)</f>
        <v>0</v>
      </c>
      <c r="BF137" s="210" t="n">
        <f aca="false">IF(N137="snížená",J137,0)</f>
        <v>0</v>
      </c>
      <c r="BG137" s="210" t="n">
        <f aca="false">IF(N137="zákl. přenesená",J137,0)</f>
        <v>0</v>
      </c>
      <c r="BH137" s="210" t="n">
        <f aca="false">IF(N137="sníž. přenesená",J137,0)</f>
        <v>0</v>
      </c>
      <c r="BI137" s="210" t="n">
        <f aca="false">IF(N137="nulová",J137,0)</f>
        <v>0</v>
      </c>
      <c r="BJ137" s="3" t="s">
        <v>83</v>
      </c>
      <c r="BK137" s="210" t="n">
        <f aca="false">ROUND(I137*H137,2)</f>
        <v>0</v>
      </c>
      <c r="BL137" s="3" t="s">
        <v>149</v>
      </c>
      <c r="BM137" s="209" t="s">
        <v>868</v>
      </c>
    </row>
    <row r="138" s="31" customFormat="true" ht="12.8" hidden="false" customHeight="false" outlineLevel="0" collapsed="false">
      <c r="A138" s="24"/>
      <c r="B138" s="25"/>
      <c r="C138" s="26"/>
      <c r="D138" s="211" t="s">
        <v>182</v>
      </c>
      <c r="E138" s="26"/>
      <c r="F138" s="212" t="s">
        <v>302</v>
      </c>
      <c r="G138" s="26"/>
      <c r="H138" s="26"/>
      <c r="I138" s="213"/>
      <c r="J138" s="26"/>
      <c r="K138" s="26"/>
      <c r="L138" s="30"/>
      <c r="M138" s="214"/>
      <c r="N138" s="215"/>
      <c r="O138" s="67"/>
      <c r="P138" s="67"/>
      <c r="Q138" s="67"/>
      <c r="R138" s="67"/>
      <c r="S138" s="67"/>
      <c r="T138" s="68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T138" s="3" t="s">
        <v>182</v>
      </c>
      <c r="AU138" s="3" t="s">
        <v>85</v>
      </c>
    </row>
    <row r="139" s="31" customFormat="true" ht="12.8" hidden="false" customHeight="false" outlineLevel="0" collapsed="false">
      <c r="A139" s="24"/>
      <c r="B139" s="25"/>
      <c r="C139" s="26"/>
      <c r="D139" s="216" t="s">
        <v>184</v>
      </c>
      <c r="E139" s="26"/>
      <c r="F139" s="217" t="s">
        <v>303</v>
      </c>
      <c r="G139" s="26"/>
      <c r="H139" s="26"/>
      <c r="I139" s="213"/>
      <c r="J139" s="26"/>
      <c r="K139" s="26"/>
      <c r="L139" s="30"/>
      <c r="M139" s="214"/>
      <c r="N139" s="215"/>
      <c r="O139" s="67"/>
      <c r="P139" s="67"/>
      <c r="Q139" s="67"/>
      <c r="R139" s="67"/>
      <c r="S139" s="67"/>
      <c r="T139" s="68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T139" s="3" t="s">
        <v>184</v>
      </c>
      <c r="AU139" s="3" t="s">
        <v>85</v>
      </c>
    </row>
    <row r="140" s="218" customFormat="true" ht="12.8" hidden="false" customHeight="false" outlineLevel="0" collapsed="false">
      <c r="B140" s="219"/>
      <c r="C140" s="220"/>
      <c r="D140" s="211" t="s">
        <v>186</v>
      </c>
      <c r="E140" s="221"/>
      <c r="F140" s="222" t="s">
        <v>147</v>
      </c>
      <c r="G140" s="220"/>
      <c r="H140" s="223" t="n">
        <v>2</v>
      </c>
      <c r="I140" s="224"/>
      <c r="J140" s="220"/>
      <c r="K140" s="220"/>
      <c r="L140" s="225"/>
      <c r="M140" s="226"/>
      <c r="N140" s="227"/>
      <c r="O140" s="227"/>
      <c r="P140" s="227"/>
      <c r="Q140" s="227"/>
      <c r="R140" s="227"/>
      <c r="S140" s="227"/>
      <c r="T140" s="228"/>
      <c r="AT140" s="229" t="s">
        <v>186</v>
      </c>
      <c r="AU140" s="229" t="s">
        <v>85</v>
      </c>
      <c r="AV140" s="218" t="s">
        <v>85</v>
      </c>
      <c r="AW140" s="218" t="s">
        <v>36</v>
      </c>
      <c r="AX140" s="218" t="s">
        <v>83</v>
      </c>
      <c r="AY140" s="229" t="s">
        <v>175</v>
      </c>
    </row>
    <row r="141" s="31" customFormat="true" ht="21.75" hidden="false" customHeight="true" outlineLevel="0" collapsed="false">
      <c r="A141" s="24"/>
      <c r="B141" s="25"/>
      <c r="C141" s="198" t="s">
        <v>259</v>
      </c>
      <c r="D141" s="198" t="s">
        <v>177</v>
      </c>
      <c r="E141" s="199" t="s">
        <v>305</v>
      </c>
      <c r="F141" s="200" t="s">
        <v>306</v>
      </c>
      <c r="G141" s="201" t="s">
        <v>138</v>
      </c>
      <c r="H141" s="202" t="n">
        <v>38</v>
      </c>
      <c r="I141" s="203"/>
      <c r="J141" s="204" t="n">
        <f aca="false">ROUND(I141*H141,2)</f>
        <v>0</v>
      </c>
      <c r="K141" s="200" t="s">
        <v>180</v>
      </c>
      <c r="L141" s="30"/>
      <c r="M141" s="205"/>
      <c r="N141" s="206" t="s">
        <v>46</v>
      </c>
      <c r="O141" s="67"/>
      <c r="P141" s="207" t="n">
        <f aca="false">O141*H141</f>
        <v>0</v>
      </c>
      <c r="Q141" s="207" t="n">
        <v>0</v>
      </c>
      <c r="R141" s="207" t="n">
        <f aca="false">Q141*H141</f>
        <v>0</v>
      </c>
      <c r="S141" s="207" t="n">
        <v>0</v>
      </c>
      <c r="T141" s="208" t="n">
        <f aca="false">S141*H141</f>
        <v>0</v>
      </c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R141" s="209" t="s">
        <v>149</v>
      </c>
      <c r="AT141" s="209" t="s">
        <v>177</v>
      </c>
      <c r="AU141" s="209" t="s">
        <v>85</v>
      </c>
      <c r="AY141" s="3" t="s">
        <v>175</v>
      </c>
      <c r="BE141" s="210" t="n">
        <f aca="false">IF(N141="základní",J141,0)</f>
        <v>0</v>
      </c>
      <c r="BF141" s="210" t="n">
        <f aca="false">IF(N141="snížená",J141,0)</f>
        <v>0</v>
      </c>
      <c r="BG141" s="210" t="n">
        <f aca="false">IF(N141="zákl. přenesená",J141,0)</f>
        <v>0</v>
      </c>
      <c r="BH141" s="210" t="n">
        <f aca="false">IF(N141="sníž. přenesená",J141,0)</f>
        <v>0</v>
      </c>
      <c r="BI141" s="210" t="n">
        <f aca="false">IF(N141="nulová",J141,0)</f>
        <v>0</v>
      </c>
      <c r="BJ141" s="3" t="s">
        <v>83</v>
      </c>
      <c r="BK141" s="210" t="n">
        <f aca="false">ROUND(I141*H141,2)</f>
        <v>0</v>
      </c>
      <c r="BL141" s="3" t="s">
        <v>149</v>
      </c>
      <c r="BM141" s="209" t="s">
        <v>869</v>
      </c>
    </row>
    <row r="142" s="31" customFormat="true" ht="16.4" hidden="false" customHeight="false" outlineLevel="0" collapsed="false">
      <c r="A142" s="24"/>
      <c r="B142" s="25"/>
      <c r="C142" s="26"/>
      <c r="D142" s="211" t="s">
        <v>182</v>
      </c>
      <c r="E142" s="26"/>
      <c r="F142" s="212" t="s">
        <v>308</v>
      </c>
      <c r="G142" s="26"/>
      <c r="H142" s="26"/>
      <c r="I142" s="213"/>
      <c r="J142" s="26"/>
      <c r="K142" s="26"/>
      <c r="L142" s="30"/>
      <c r="M142" s="214"/>
      <c r="N142" s="215"/>
      <c r="O142" s="67"/>
      <c r="P142" s="67"/>
      <c r="Q142" s="67"/>
      <c r="R142" s="67"/>
      <c r="S142" s="67"/>
      <c r="T142" s="68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T142" s="3" t="s">
        <v>182</v>
      </c>
      <c r="AU142" s="3" t="s">
        <v>85</v>
      </c>
    </row>
    <row r="143" s="31" customFormat="true" ht="12.8" hidden="false" customHeight="false" outlineLevel="0" collapsed="false">
      <c r="A143" s="24"/>
      <c r="B143" s="25"/>
      <c r="C143" s="26"/>
      <c r="D143" s="216" t="s">
        <v>184</v>
      </c>
      <c r="E143" s="26"/>
      <c r="F143" s="217" t="s">
        <v>309</v>
      </c>
      <c r="G143" s="26"/>
      <c r="H143" s="26"/>
      <c r="I143" s="213"/>
      <c r="J143" s="26"/>
      <c r="K143" s="26"/>
      <c r="L143" s="30"/>
      <c r="M143" s="214"/>
      <c r="N143" s="215"/>
      <c r="O143" s="67"/>
      <c r="P143" s="67"/>
      <c r="Q143" s="67"/>
      <c r="R143" s="67"/>
      <c r="S143" s="67"/>
      <c r="T143" s="68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T143" s="3" t="s">
        <v>184</v>
      </c>
      <c r="AU143" s="3" t="s">
        <v>85</v>
      </c>
    </row>
    <row r="144" s="218" customFormat="true" ht="12.8" hidden="false" customHeight="false" outlineLevel="0" collapsed="false">
      <c r="B144" s="219"/>
      <c r="C144" s="220"/>
      <c r="D144" s="211" t="s">
        <v>186</v>
      </c>
      <c r="E144" s="221"/>
      <c r="F144" s="222" t="s">
        <v>310</v>
      </c>
      <c r="G144" s="220"/>
      <c r="H144" s="223" t="n">
        <v>38</v>
      </c>
      <c r="I144" s="224"/>
      <c r="J144" s="220"/>
      <c r="K144" s="220"/>
      <c r="L144" s="225"/>
      <c r="M144" s="226"/>
      <c r="N144" s="227"/>
      <c r="O144" s="227"/>
      <c r="P144" s="227"/>
      <c r="Q144" s="227"/>
      <c r="R144" s="227"/>
      <c r="S144" s="227"/>
      <c r="T144" s="228"/>
      <c r="AT144" s="229" t="s">
        <v>186</v>
      </c>
      <c r="AU144" s="229" t="s">
        <v>85</v>
      </c>
      <c r="AV144" s="218" t="s">
        <v>85</v>
      </c>
      <c r="AW144" s="218" t="s">
        <v>36</v>
      </c>
      <c r="AX144" s="218" t="s">
        <v>83</v>
      </c>
      <c r="AY144" s="229" t="s">
        <v>175</v>
      </c>
    </row>
    <row r="145" s="31" customFormat="true" ht="21.75" hidden="false" customHeight="true" outlineLevel="0" collapsed="false">
      <c r="A145" s="24"/>
      <c r="B145" s="25"/>
      <c r="C145" s="198" t="s">
        <v>273</v>
      </c>
      <c r="D145" s="198" t="s">
        <v>177</v>
      </c>
      <c r="E145" s="199" t="s">
        <v>313</v>
      </c>
      <c r="F145" s="200" t="s">
        <v>314</v>
      </c>
      <c r="G145" s="201" t="s">
        <v>138</v>
      </c>
      <c r="H145" s="202" t="n">
        <v>19</v>
      </c>
      <c r="I145" s="203"/>
      <c r="J145" s="204" t="n">
        <f aca="false">ROUND(I145*H145,2)</f>
        <v>0</v>
      </c>
      <c r="K145" s="200" t="s">
        <v>180</v>
      </c>
      <c r="L145" s="30"/>
      <c r="M145" s="205"/>
      <c r="N145" s="206" t="s">
        <v>46</v>
      </c>
      <c r="O145" s="67"/>
      <c r="P145" s="207" t="n">
        <f aca="false">O145*H145</f>
        <v>0</v>
      </c>
      <c r="Q145" s="207" t="n">
        <v>0</v>
      </c>
      <c r="R145" s="207" t="n">
        <f aca="false">Q145*H145</f>
        <v>0</v>
      </c>
      <c r="S145" s="207" t="n">
        <v>0</v>
      </c>
      <c r="T145" s="208" t="n">
        <f aca="false">S145*H145</f>
        <v>0</v>
      </c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R145" s="209" t="s">
        <v>149</v>
      </c>
      <c r="AT145" s="209" t="s">
        <v>177</v>
      </c>
      <c r="AU145" s="209" t="s">
        <v>85</v>
      </c>
      <c r="AY145" s="3" t="s">
        <v>175</v>
      </c>
      <c r="BE145" s="210" t="n">
        <f aca="false">IF(N145="základní",J145,0)</f>
        <v>0</v>
      </c>
      <c r="BF145" s="210" t="n">
        <f aca="false">IF(N145="snížená",J145,0)</f>
        <v>0</v>
      </c>
      <c r="BG145" s="210" t="n">
        <f aca="false">IF(N145="zákl. přenesená",J145,0)</f>
        <v>0</v>
      </c>
      <c r="BH145" s="210" t="n">
        <f aca="false">IF(N145="sníž. přenesená",J145,0)</f>
        <v>0</v>
      </c>
      <c r="BI145" s="210" t="n">
        <f aca="false">IF(N145="nulová",J145,0)</f>
        <v>0</v>
      </c>
      <c r="BJ145" s="3" t="s">
        <v>83</v>
      </c>
      <c r="BK145" s="210" t="n">
        <f aca="false">ROUND(I145*H145,2)</f>
        <v>0</v>
      </c>
      <c r="BL145" s="3" t="s">
        <v>149</v>
      </c>
      <c r="BM145" s="209" t="s">
        <v>870</v>
      </c>
    </row>
    <row r="146" s="31" customFormat="true" ht="16.4" hidden="false" customHeight="false" outlineLevel="0" collapsed="false">
      <c r="A146" s="24"/>
      <c r="B146" s="25"/>
      <c r="C146" s="26"/>
      <c r="D146" s="211" t="s">
        <v>182</v>
      </c>
      <c r="E146" s="26"/>
      <c r="F146" s="212" t="s">
        <v>316</v>
      </c>
      <c r="G146" s="26"/>
      <c r="H146" s="26"/>
      <c r="I146" s="213"/>
      <c r="J146" s="26"/>
      <c r="K146" s="26"/>
      <c r="L146" s="30"/>
      <c r="M146" s="214"/>
      <c r="N146" s="215"/>
      <c r="O146" s="67"/>
      <c r="P146" s="67"/>
      <c r="Q146" s="67"/>
      <c r="R146" s="67"/>
      <c r="S146" s="67"/>
      <c r="T146" s="68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T146" s="3" t="s">
        <v>182</v>
      </c>
      <c r="AU146" s="3" t="s">
        <v>85</v>
      </c>
    </row>
    <row r="147" s="31" customFormat="true" ht="12.8" hidden="false" customHeight="false" outlineLevel="0" collapsed="false">
      <c r="A147" s="24"/>
      <c r="B147" s="25"/>
      <c r="C147" s="26"/>
      <c r="D147" s="216" t="s">
        <v>184</v>
      </c>
      <c r="E147" s="26"/>
      <c r="F147" s="217" t="s">
        <v>317</v>
      </c>
      <c r="G147" s="26"/>
      <c r="H147" s="26"/>
      <c r="I147" s="213"/>
      <c r="J147" s="26"/>
      <c r="K147" s="26"/>
      <c r="L147" s="30"/>
      <c r="M147" s="214"/>
      <c r="N147" s="215"/>
      <c r="O147" s="67"/>
      <c r="P147" s="67"/>
      <c r="Q147" s="67"/>
      <c r="R147" s="67"/>
      <c r="S147" s="67"/>
      <c r="T147" s="68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T147" s="3" t="s">
        <v>184</v>
      </c>
      <c r="AU147" s="3" t="s">
        <v>85</v>
      </c>
    </row>
    <row r="148" s="218" customFormat="true" ht="12.8" hidden="false" customHeight="false" outlineLevel="0" collapsed="false">
      <c r="B148" s="219"/>
      <c r="C148" s="220"/>
      <c r="D148" s="211" t="s">
        <v>186</v>
      </c>
      <c r="E148" s="221"/>
      <c r="F148" s="222" t="s">
        <v>318</v>
      </c>
      <c r="G148" s="220"/>
      <c r="H148" s="223" t="n">
        <v>19</v>
      </c>
      <c r="I148" s="224"/>
      <c r="J148" s="220"/>
      <c r="K148" s="220"/>
      <c r="L148" s="225"/>
      <c r="M148" s="226"/>
      <c r="N148" s="227"/>
      <c r="O148" s="227"/>
      <c r="P148" s="227"/>
      <c r="Q148" s="227"/>
      <c r="R148" s="227"/>
      <c r="S148" s="227"/>
      <c r="T148" s="228"/>
      <c r="AT148" s="229" t="s">
        <v>186</v>
      </c>
      <c r="AU148" s="229" t="s">
        <v>85</v>
      </c>
      <c r="AV148" s="218" t="s">
        <v>85</v>
      </c>
      <c r="AW148" s="218" t="s">
        <v>36</v>
      </c>
      <c r="AX148" s="218" t="s">
        <v>83</v>
      </c>
      <c r="AY148" s="229" t="s">
        <v>175</v>
      </c>
    </row>
    <row r="149" s="31" customFormat="true" ht="16.5" hidden="false" customHeight="true" outlineLevel="0" collapsed="false">
      <c r="A149" s="24"/>
      <c r="B149" s="25"/>
      <c r="C149" s="198" t="s">
        <v>280</v>
      </c>
      <c r="D149" s="198" t="s">
        <v>177</v>
      </c>
      <c r="E149" s="199" t="s">
        <v>326</v>
      </c>
      <c r="F149" s="200" t="s">
        <v>327</v>
      </c>
      <c r="G149" s="201" t="s">
        <v>138</v>
      </c>
      <c r="H149" s="202" t="n">
        <v>2</v>
      </c>
      <c r="I149" s="203"/>
      <c r="J149" s="204" t="n">
        <f aca="false">ROUND(I149*H149,2)</f>
        <v>0</v>
      </c>
      <c r="K149" s="200" t="s">
        <v>180</v>
      </c>
      <c r="L149" s="30"/>
      <c r="M149" s="205"/>
      <c r="N149" s="206" t="s">
        <v>46</v>
      </c>
      <c r="O149" s="67"/>
      <c r="P149" s="207" t="n">
        <f aca="false">O149*H149</f>
        <v>0</v>
      </c>
      <c r="Q149" s="207" t="n">
        <v>0</v>
      </c>
      <c r="R149" s="207" t="n">
        <f aca="false">Q149*H149</f>
        <v>0</v>
      </c>
      <c r="S149" s="207" t="n">
        <v>0</v>
      </c>
      <c r="T149" s="208" t="n">
        <f aca="false">S149*H149</f>
        <v>0</v>
      </c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R149" s="209" t="s">
        <v>149</v>
      </c>
      <c r="AT149" s="209" t="s">
        <v>177</v>
      </c>
      <c r="AU149" s="209" t="s">
        <v>85</v>
      </c>
      <c r="AY149" s="3" t="s">
        <v>175</v>
      </c>
      <c r="BE149" s="210" t="n">
        <f aca="false">IF(N149="základní",J149,0)</f>
        <v>0</v>
      </c>
      <c r="BF149" s="210" t="n">
        <f aca="false">IF(N149="snížená",J149,0)</f>
        <v>0</v>
      </c>
      <c r="BG149" s="210" t="n">
        <f aca="false">IF(N149="zákl. přenesená",J149,0)</f>
        <v>0</v>
      </c>
      <c r="BH149" s="210" t="n">
        <f aca="false">IF(N149="sníž. přenesená",J149,0)</f>
        <v>0</v>
      </c>
      <c r="BI149" s="210" t="n">
        <f aca="false">IF(N149="nulová",J149,0)</f>
        <v>0</v>
      </c>
      <c r="BJ149" s="3" t="s">
        <v>83</v>
      </c>
      <c r="BK149" s="210" t="n">
        <f aca="false">ROUND(I149*H149,2)</f>
        <v>0</v>
      </c>
      <c r="BL149" s="3" t="s">
        <v>149</v>
      </c>
      <c r="BM149" s="209" t="s">
        <v>871</v>
      </c>
    </row>
    <row r="150" s="31" customFormat="true" ht="16.4" hidden="false" customHeight="false" outlineLevel="0" collapsed="false">
      <c r="A150" s="24"/>
      <c r="B150" s="25"/>
      <c r="C150" s="26"/>
      <c r="D150" s="211" t="s">
        <v>182</v>
      </c>
      <c r="E150" s="26"/>
      <c r="F150" s="212" t="s">
        <v>329</v>
      </c>
      <c r="G150" s="26"/>
      <c r="H150" s="26"/>
      <c r="I150" s="213"/>
      <c r="J150" s="26"/>
      <c r="K150" s="26"/>
      <c r="L150" s="30"/>
      <c r="M150" s="214"/>
      <c r="N150" s="215"/>
      <c r="O150" s="67"/>
      <c r="P150" s="67"/>
      <c r="Q150" s="67"/>
      <c r="R150" s="67"/>
      <c r="S150" s="67"/>
      <c r="T150" s="68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T150" s="3" t="s">
        <v>182</v>
      </c>
      <c r="AU150" s="3" t="s">
        <v>85</v>
      </c>
    </row>
    <row r="151" s="31" customFormat="true" ht="12.8" hidden="false" customHeight="false" outlineLevel="0" collapsed="false">
      <c r="A151" s="24"/>
      <c r="B151" s="25"/>
      <c r="C151" s="26"/>
      <c r="D151" s="216" t="s">
        <v>184</v>
      </c>
      <c r="E151" s="26"/>
      <c r="F151" s="217" t="s">
        <v>330</v>
      </c>
      <c r="G151" s="26"/>
      <c r="H151" s="26"/>
      <c r="I151" s="213"/>
      <c r="J151" s="26"/>
      <c r="K151" s="26"/>
      <c r="L151" s="30"/>
      <c r="M151" s="214"/>
      <c r="N151" s="215"/>
      <c r="O151" s="67"/>
      <c r="P151" s="67"/>
      <c r="Q151" s="67"/>
      <c r="R151" s="67"/>
      <c r="S151" s="67"/>
      <c r="T151" s="68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T151" s="3" t="s">
        <v>184</v>
      </c>
      <c r="AU151" s="3" t="s">
        <v>85</v>
      </c>
    </row>
    <row r="152" s="218" customFormat="true" ht="12.8" hidden="false" customHeight="false" outlineLevel="0" collapsed="false">
      <c r="B152" s="219"/>
      <c r="C152" s="220"/>
      <c r="D152" s="211" t="s">
        <v>186</v>
      </c>
      <c r="E152" s="221"/>
      <c r="F152" s="222" t="s">
        <v>147</v>
      </c>
      <c r="G152" s="220"/>
      <c r="H152" s="223" t="n">
        <v>2</v>
      </c>
      <c r="I152" s="224"/>
      <c r="J152" s="220"/>
      <c r="K152" s="220"/>
      <c r="L152" s="225"/>
      <c r="M152" s="226"/>
      <c r="N152" s="227"/>
      <c r="O152" s="227"/>
      <c r="P152" s="227"/>
      <c r="Q152" s="227"/>
      <c r="R152" s="227"/>
      <c r="S152" s="227"/>
      <c r="T152" s="228"/>
      <c r="AT152" s="229" t="s">
        <v>186</v>
      </c>
      <c r="AU152" s="229" t="s">
        <v>85</v>
      </c>
      <c r="AV152" s="218" t="s">
        <v>85</v>
      </c>
      <c r="AW152" s="218" t="s">
        <v>36</v>
      </c>
      <c r="AX152" s="218" t="s">
        <v>83</v>
      </c>
      <c r="AY152" s="229" t="s">
        <v>175</v>
      </c>
    </row>
    <row r="153" s="31" customFormat="true" ht="21.75" hidden="false" customHeight="true" outlineLevel="0" collapsed="false">
      <c r="A153" s="24"/>
      <c r="B153" s="25"/>
      <c r="C153" s="198" t="s">
        <v>286</v>
      </c>
      <c r="D153" s="198" t="s">
        <v>177</v>
      </c>
      <c r="E153" s="199" t="s">
        <v>333</v>
      </c>
      <c r="F153" s="200" t="s">
        <v>334</v>
      </c>
      <c r="G153" s="201" t="s">
        <v>112</v>
      </c>
      <c r="H153" s="202" t="n">
        <v>99.855</v>
      </c>
      <c r="I153" s="203"/>
      <c r="J153" s="204" t="n">
        <f aca="false">ROUND(I153*H153,2)</f>
        <v>0</v>
      </c>
      <c r="K153" s="200" t="s">
        <v>180</v>
      </c>
      <c r="L153" s="30"/>
      <c r="M153" s="205"/>
      <c r="N153" s="206" t="s">
        <v>46</v>
      </c>
      <c r="O153" s="67"/>
      <c r="P153" s="207" t="n">
        <f aca="false">O153*H153</f>
        <v>0</v>
      </c>
      <c r="Q153" s="207" t="n">
        <v>0</v>
      </c>
      <c r="R153" s="207" t="n">
        <f aca="false">Q153*H153</f>
        <v>0</v>
      </c>
      <c r="S153" s="207" t="n">
        <v>0</v>
      </c>
      <c r="T153" s="208" t="n">
        <f aca="false">S153*H153</f>
        <v>0</v>
      </c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R153" s="209" t="s">
        <v>149</v>
      </c>
      <c r="AT153" s="209" t="s">
        <v>177</v>
      </c>
      <c r="AU153" s="209" t="s">
        <v>85</v>
      </c>
      <c r="AY153" s="3" t="s">
        <v>175</v>
      </c>
      <c r="BE153" s="210" t="n">
        <f aca="false">IF(N153="základní",J153,0)</f>
        <v>0</v>
      </c>
      <c r="BF153" s="210" t="n">
        <f aca="false">IF(N153="snížená",J153,0)</f>
        <v>0</v>
      </c>
      <c r="BG153" s="210" t="n">
        <f aca="false">IF(N153="zákl. přenesená",J153,0)</f>
        <v>0</v>
      </c>
      <c r="BH153" s="210" t="n">
        <f aca="false">IF(N153="sníž. přenesená",J153,0)</f>
        <v>0</v>
      </c>
      <c r="BI153" s="210" t="n">
        <f aca="false">IF(N153="nulová",J153,0)</f>
        <v>0</v>
      </c>
      <c r="BJ153" s="3" t="s">
        <v>83</v>
      </c>
      <c r="BK153" s="210" t="n">
        <f aca="false">ROUND(I153*H153,2)</f>
        <v>0</v>
      </c>
      <c r="BL153" s="3" t="s">
        <v>149</v>
      </c>
      <c r="BM153" s="209" t="s">
        <v>335</v>
      </c>
    </row>
    <row r="154" s="31" customFormat="true" ht="16.4" hidden="false" customHeight="false" outlineLevel="0" collapsed="false">
      <c r="A154" s="24"/>
      <c r="B154" s="25"/>
      <c r="C154" s="26"/>
      <c r="D154" s="211" t="s">
        <v>182</v>
      </c>
      <c r="E154" s="26"/>
      <c r="F154" s="212" t="s">
        <v>336</v>
      </c>
      <c r="G154" s="26"/>
      <c r="H154" s="26"/>
      <c r="I154" s="213"/>
      <c r="J154" s="26"/>
      <c r="K154" s="26"/>
      <c r="L154" s="30"/>
      <c r="M154" s="214"/>
      <c r="N154" s="215"/>
      <c r="O154" s="67"/>
      <c r="P154" s="67"/>
      <c r="Q154" s="67"/>
      <c r="R154" s="67"/>
      <c r="S154" s="67"/>
      <c r="T154" s="68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T154" s="3" t="s">
        <v>182</v>
      </c>
      <c r="AU154" s="3" t="s">
        <v>85</v>
      </c>
    </row>
    <row r="155" s="31" customFormat="true" ht="12.8" hidden="false" customHeight="false" outlineLevel="0" collapsed="false">
      <c r="A155" s="24"/>
      <c r="B155" s="25"/>
      <c r="C155" s="26"/>
      <c r="D155" s="216" t="s">
        <v>184</v>
      </c>
      <c r="E155" s="26"/>
      <c r="F155" s="217" t="s">
        <v>337</v>
      </c>
      <c r="G155" s="26"/>
      <c r="H155" s="26"/>
      <c r="I155" s="213"/>
      <c r="J155" s="26"/>
      <c r="K155" s="26"/>
      <c r="L155" s="30"/>
      <c r="M155" s="214"/>
      <c r="N155" s="215"/>
      <c r="O155" s="67"/>
      <c r="P155" s="67"/>
      <c r="Q155" s="67"/>
      <c r="R155" s="67"/>
      <c r="S155" s="67"/>
      <c r="T155" s="68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T155" s="3" t="s">
        <v>184</v>
      </c>
      <c r="AU155" s="3" t="s">
        <v>85</v>
      </c>
    </row>
    <row r="156" s="218" customFormat="true" ht="12.8" hidden="false" customHeight="false" outlineLevel="0" collapsed="false">
      <c r="B156" s="219"/>
      <c r="C156" s="220"/>
      <c r="D156" s="211" t="s">
        <v>186</v>
      </c>
      <c r="E156" s="221"/>
      <c r="F156" s="222" t="s">
        <v>339</v>
      </c>
      <c r="G156" s="220"/>
      <c r="H156" s="223" t="n">
        <v>89.965</v>
      </c>
      <c r="I156" s="224"/>
      <c r="J156" s="220"/>
      <c r="K156" s="220"/>
      <c r="L156" s="225"/>
      <c r="M156" s="226"/>
      <c r="N156" s="227"/>
      <c r="O156" s="227"/>
      <c r="P156" s="227"/>
      <c r="Q156" s="227"/>
      <c r="R156" s="227"/>
      <c r="S156" s="227"/>
      <c r="T156" s="228"/>
      <c r="AT156" s="229" t="s">
        <v>186</v>
      </c>
      <c r="AU156" s="229" t="s">
        <v>85</v>
      </c>
      <c r="AV156" s="218" t="s">
        <v>85</v>
      </c>
      <c r="AW156" s="218" t="s">
        <v>36</v>
      </c>
      <c r="AX156" s="218" t="s">
        <v>75</v>
      </c>
      <c r="AY156" s="229" t="s">
        <v>175</v>
      </c>
    </row>
    <row r="157" s="218" customFormat="true" ht="12.8" hidden="false" customHeight="false" outlineLevel="0" collapsed="false">
      <c r="B157" s="219"/>
      <c r="C157" s="220"/>
      <c r="D157" s="211" t="s">
        <v>186</v>
      </c>
      <c r="E157" s="221"/>
      <c r="F157" s="222" t="s">
        <v>618</v>
      </c>
      <c r="G157" s="220"/>
      <c r="H157" s="223" t="n">
        <v>9.89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AT157" s="229" t="s">
        <v>186</v>
      </c>
      <c r="AU157" s="229" t="s">
        <v>85</v>
      </c>
      <c r="AV157" s="218" t="s">
        <v>85</v>
      </c>
      <c r="AW157" s="218" t="s">
        <v>36</v>
      </c>
      <c r="AX157" s="218" t="s">
        <v>75</v>
      </c>
      <c r="AY157" s="229" t="s">
        <v>175</v>
      </c>
    </row>
    <row r="158" s="230" customFormat="true" ht="12.8" hidden="false" customHeight="false" outlineLevel="0" collapsed="false">
      <c r="B158" s="231"/>
      <c r="C158" s="232"/>
      <c r="D158" s="211" t="s">
        <v>186</v>
      </c>
      <c r="E158" s="233"/>
      <c r="F158" s="234" t="s">
        <v>210</v>
      </c>
      <c r="G158" s="232"/>
      <c r="H158" s="235" t="n">
        <v>99.855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AT158" s="241" t="s">
        <v>186</v>
      </c>
      <c r="AU158" s="241" t="s">
        <v>85</v>
      </c>
      <c r="AV158" s="230" t="s">
        <v>149</v>
      </c>
      <c r="AW158" s="230" t="s">
        <v>36</v>
      </c>
      <c r="AX158" s="230" t="s">
        <v>83</v>
      </c>
      <c r="AY158" s="241" t="s">
        <v>175</v>
      </c>
    </row>
    <row r="159" s="31" customFormat="true" ht="21.75" hidden="false" customHeight="true" outlineLevel="0" collapsed="false">
      <c r="A159" s="24"/>
      <c r="B159" s="25"/>
      <c r="C159" s="198" t="s">
        <v>292</v>
      </c>
      <c r="D159" s="198" t="s">
        <v>177</v>
      </c>
      <c r="E159" s="199" t="s">
        <v>341</v>
      </c>
      <c r="F159" s="200" t="s">
        <v>342</v>
      </c>
      <c r="G159" s="201" t="s">
        <v>112</v>
      </c>
      <c r="H159" s="202" t="n">
        <v>62.744</v>
      </c>
      <c r="I159" s="203"/>
      <c r="J159" s="204" t="n">
        <f aca="false">ROUND(I159*H159,2)</f>
        <v>0</v>
      </c>
      <c r="K159" s="200" t="s">
        <v>180</v>
      </c>
      <c r="L159" s="30"/>
      <c r="M159" s="205"/>
      <c r="N159" s="206" t="s">
        <v>46</v>
      </c>
      <c r="O159" s="67"/>
      <c r="P159" s="207" t="n">
        <f aca="false">O159*H159</f>
        <v>0</v>
      </c>
      <c r="Q159" s="207" t="n">
        <v>0</v>
      </c>
      <c r="R159" s="207" t="n">
        <f aca="false">Q159*H159</f>
        <v>0</v>
      </c>
      <c r="S159" s="207" t="n">
        <v>0</v>
      </c>
      <c r="T159" s="208" t="n">
        <f aca="false">S159*H159</f>
        <v>0</v>
      </c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R159" s="209" t="s">
        <v>149</v>
      </c>
      <c r="AT159" s="209" t="s">
        <v>177</v>
      </c>
      <c r="AU159" s="209" t="s">
        <v>85</v>
      </c>
      <c r="AY159" s="3" t="s">
        <v>175</v>
      </c>
      <c r="BE159" s="210" t="n">
        <f aca="false">IF(N159="základní",J159,0)</f>
        <v>0</v>
      </c>
      <c r="BF159" s="210" t="n">
        <f aca="false">IF(N159="snížená",J159,0)</f>
        <v>0</v>
      </c>
      <c r="BG159" s="210" t="n">
        <f aca="false">IF(N159="zákl. přenesená",J159,0)</f>
        <v>0</v>
      </c>
      <c r="BH159" s="210" t="n">
        <f aca="false">IF(N159="sníž. přenesená",J159,0)</f>
        <v>0</v>
      </c>
      <c r="BI159" s="210" t="n">
        <f aca="false">IF(N159="nulová",J159,0)</f>
        <v>0</v>
      </c>
      <c r="BJ159" s="3" t="s">
        <v>83</v>
      </c>
      <c r="BK159" s="210" t="n">
        <f aca="false">ROUND(I159*H159,2)</f>
        <v>0</v>
      </c>
      <c r="BL159" s="3" t="s">
        <v>149</v>
      </c>
      <c r="BM159" s="209" t="s">
        <v>872</v>
      </c>
    </row>
    <row r="160" s="31" customFormat="true" ht="16.4" hidden="false" customHeight="false" outlineLevel="0" collapsed="false">
      <c r="A160" s="24"/>
      <c r="B160" s="25"/>
      <c r="C160" s="26"/>
      <c r="D160" s="211" t="s">
        <v>182</v>
      </c>
      <c r="E160" s="26"/>
      <c r="F160" s="212" t="s">
        <v>344</v>
      </c>
      <c r="G160" s="26"/>
      <c r="H160" s="26"/>
      <c r="I160" s="213"/>
      <c r="J160" s="26"/>
      <c r="K160" s="26"/>
      <c r="L160" s="30"/>
      <c r="M160" s="214"/>
      <c r="N160" s="215"/>
      <c r="O160" s="67"/>
      <c r="P160" s="67"/>
      <c r="Q160" s="67"/>
      <c r="R160" s="67"/>
      <c r="S160" s="67"/>
      <c r="T160" s="68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T160" s="3" t="s">
        <v>182</v>
      </c>
      <c r="AU160" s="3" t="s">
        <v>85</v>
      </c>
    </row>
    <row r="161" s="31" customFormat="true" ht="12.8" hidden="false" customHeight="false" outlineLevel="0" collapsed="false">
      <c r="A161" s="24"/>
      <c r="B161" s="25"/>
      <c r="C161" s="26"/>
      <c r="D161" s="216" t="s">
        <v>184</v>
      </c>
      <c r="E161" s="26"/>
      <c r="F161" s="217" t="s">
        <v>345</v>
      </c>
      <c r="G161" s="26"/>
      <c r="H161" s="26"/>
      <c r="I161" s="213"/>
      <c r="J161" s="26"/>
      <c r="K161" s="26"/>
      <c r="L161" s="30"/>
      <c r="M161" s="214"/>
      <c r="N161" s="215"/>
      <c r="O161" s="67"/>
      <c r="P161" s="67"/>
      <c r="Q161" s="67"/>
      <c r="R161" s="67"/>
      <c r="S161" s="67"/>
      <c r="T161" s="68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T161" s="3" t="s">
        <v>184</v>
      </c>
      <c r="AU161" s="3" t="s">
        <v>85</v>
      </c>
    </row>
    <row r="162" s="218" customFormat="true" ht="12.8" hidden="false" customHeight="false" outlineLevel="0" collapsed="false">
      <c r="B162" s="219"/>
      <c r="C162" s="220"/>
      <c r="D162" s="211" t="s">
        <v>186</v>
      </c>
      <c r="E162" s="221"/>
      <c r="F162" s="222" t="s">
        <v>346</v>
      </c>
      <c r="G162" s="220"/>
      <c r="H162" s="223" t="n">
        <v>62.744</v>
      </c>
      <c r="I162" s="224"/>
      <c r="J162" s="220"/>
      <c r="K162" s="220"/>
      <c r="L162" s="225"/>
      <c r="M162" s="226"/>
      <c r="N162" s="227"/>
      <c r="O162" s="227"/>
      <c r="P162" s="227"/>
      <c r="Q162" s="227"/>
      <c r="R162" s="227"/>
      <c r="S162" s="227"/>
      <c r="T162" s="228"/>
      <c r="AT162" s="229" t="s">
        <v>186</v>
      </c>
      <c r="AU162" s="229" t="s">
        <v>85</v>
      </c>
      <c r="AV162" s="218" t="s">
        <v>85</v>
      </c>
      <c r="AW162" s="218" t="s">
        <v>36</v>
      </c>
      <c r="AX162" s="218" t="s">
        <v>83</v>
      </c>
      <c r="AY162" s="229" t="s">
        <v>175</v>
      </c>
    </row>
    <row r="163" s="31" customFormat="true" ht="16.5" hidden="false" customHeight="true" outlineLevel="0" collapsed="false">
      <c r="A163" s="24"/>
      <c r="B163" s="25"/>
      <c r="C163" s="198" t="s">
        <v>298</v>
      </c>
      <c r="D163" s="198" t="s">
        <v>177</v>
      </c>
      <c r="E163" s="199" t="s">
        <v>348</v>
      </c>
      <c r="F163" s="200" t="s">
        <v>349</v>
      </c>
      <c r="G163" s="201" t="s">
        <v>112</v>
      </c>
      <c r="H163" s="202" t="n">
        <v>9.89</v>
      </c>
      <c r="I163" s="203"/>
      <c r="J163" s="204" t="n">
        <f aca="false">ROUND(I163*H163,2)</f>
        <v>0</v>
      </c>
      <c r="K163" s="200" t="s">
        <v>180</v>
      </c>
      <c r="L163" s="30"/>
      <c r="M163" s="205"/>
      <c r="N163" s="206" t="s">
        <v>46</v>
      </c>
      <c r="O163" s="67"/>
      <c r="P163" s="207" t="n">
        <f aca="false">O163*H163</f>
        <v>0</v>
      </c>
      <c r="Q163" s="207" t="n">
        <v>0</v>
      </c>
      <c r="R163" s="207" t="n">
        <f aca="false">Q163*H163</f>
        <v>0</v>
      </c>
      <c r="S163" s="207" t="n">
        <v>0</v>
      </c>
      <c r="T163" s="208" t="n">
        <f aca="false">S163*H163</f>
        <v>0</v>
      </c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R163" s="209" t="s">
        <v>149</v>
      </c>
      <c r="AT163" s="209" t="s">
        <v>177</v>
      </c>
      <c r="AU163" s="209" t="s">
        <v>85</v>
      </c>
      <c r="AY163" s="3" t="s">
        <v>175</v>
      </c>
      <c r="BE163" s="210" t="n">
        <f aca="false">IF(N163="základní",J163,0)</f>
        <v>0</v>
      </c>
      <c r="BF163" s="210" t="n">
        <f aca="false">IF(N163="snížená",J163,0)</f>
        <v>0</v>
      </c>
      <c r="BG163" s="210" t="n">
        <f aca="false">IF(N163="zákl. přenesená",J163,0)</f>
        <v>0</v>
      </c>
      <c r="BH163" s="210" t="n">
        <f aca="false">IF(N163="sníž. přenesená",J163,0)</f>
        <v>0</v>
      </c>
      <c r="BI163" s="210" t="n">
        <f aca="false">IF(N163="nulová",J163,0)</f>
        <v>0</v>
      </c>
      <c r="BJ163" s="3" t="s">
        <v>83</v>
      </c>
      <c r="BK163" s="210" t="n">
        <f aca="false">ROUND(I163*H163,2)</f>
        <v>0</v>
      </c>
      <c r="BL163" s="3" t="s">
        <v>149</v>
      </c>
      <c r="BM163" s="209" t="s">
        <v>620</v>
      </c>
    </row>
    <row r="164" s="31" customFormat="true" ht="16.4" hidden="false" customHeight="false" outlineLevel="0" collapsed="false">
      <c r="A164" s="24"/>
      <c r="B164" s="25"/>
      <c r="C164" s="26"/>
      <c r="D164" s="211" t="s">
        <v>182</v>
      </c>
      <c r="E164" s="26"/>
      <c r="F164" s="212" t="s">
        <v>351</v>
      </c>
      <c r="G164" s="26"/>
      <c r="H164" s="26"/>
      <c r="I164" s="213"/>
      <c r="J164" s="26"/>
      <c r="K164" s="26"/>
      <c r="L164" s="30"/>
      <c r="M164" s="214"/>
      <c r="N164" s="215"/>
      <c r="O164" s="67"/>
      <c r="P164" s="67"/>
      <c r="Q164" s="67"/>
      <c r="R164" s="67"/>
      <c r="S164" s="67"/>
      <c r="T164" s="68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T164" s="3" t="s">
        <v>182</v>
      </c>
      <c r="AU164" s="3" t="s">
        <v>85</v>
      </c>
    </row>
    <row r="165" s="31" customFormat="true" ht="12.8" hidden="false" customHeight="false" outlineLevel="0" collapsed="false">
      <c r="A165" s="24"/>
      <c r="B165" s="25"/>
      <c r="C165" s="26"/>
      <c r="D165" s="216" t="s">
        <v>184</v>
      </c>
      <c r="E165" s="26"/>
      <c r="F165" s="217" t="s">
        <v>352</v>
      </c>
      <c r="G165" s="26"/>
      <c r="H165" s="26"/>
      <c r="I165" s="213"/>
      <c r="J165" s="26"/>
      <c r="K165" s="26"/>
      <c r="L165" s="30"/>
      <c r="M165" s="214"/>
      <c r="N165" s="215"/>
      <c r="O165" s="67"/>
      <c r="P165" s="67"/>
      <c r="Q165" s="67"/>
      <c r="R165" s="67"/>
      <c r="S165" s="67"/>
      <c r="T165" s="68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T165" s="3" t="s">
        <v>184</v>
      </c>
      <c r="AU165" s="3" t="s">
        <v>85</v>
      </c>
    </row>
    <row r="166" s="218" customFormat="true" ht="12.8" hidden="false" customHeight="false" outlineLevel="0" collapsed="false">
      <c r="B166" s="219"/>
      <c r="C166" s="220"/>
      <c r="D166" s="211" t="s">
        <v>186</v>
      </c>
      <c r="E166" s="221"/>
      <c r="F166" s="222" t="s">
        <v>353</v>
      </c>
      <c r="G166" s="220"/>
      <c r="H166" s="223" t="n">
        <v>9.89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AT166" s="229" t="s">
        <v>186</v>
      </c>
      <c r="AU166" s="229" t="s">
        <v>85</v>
      </c>
      <c r="AV166" s="218" t="s">
        <v>85</v>
      </c>
      <c r="AW166" s="218" t="s">
        <v>36</v>
      </c>
      <c r="AX166" s="218" t="s">
        <v>83</v>
      </c>
      <c r="AY166" s="229" t="s">
        <v>175</v>
      </c>
    </row>
    <row r="167" s="31" customFormat="true" ht="16.5" hidden="false" customHeight="true" outlineLevel="0" collapsed="false">
      <c r="A167" s="24"/>
      <c r="B167" s="25"/>
      <c r="C167" s="198" t="s">
        <v>304</v>
      </c>
      <c r="D167" s="198" t="s">
        <v>177</v>
      </c>
      <c r="E167" s="199" t="s">
        <v>355</v>
      </c>
      <c r="F167" s="200" t="s">
        <v>356</v>
      </c>
      <c r="G167" s="201" t="s">
        <v>112</v>
      </c>
      <c r="H167" s="202" t="n">
        <v>9.89</v>
      </c>
      <c r="I167" s="203"/>
      <c r="J167" s="204" t="n">
        <f aca="false">ROUND(I167*H167,2)</f>
        <v>0</v>
      </c>
      <c r="K167" s="200" t="s">
        <v>180</v>
      </c>
      <c r="L167" s="30"/>
      <c r="M167" s="205"/>
      <c r="N167" s="206" t="s">
        <v>46</v>
      </c>
      <c r="O167" s="67"/>
      <c r="P167" s="207" t="n">
        <f aca="false">O167*H167</f>
        <v>0</v>
      </c>
      <c r="Q167" s="207" t="n">
        <v>0</v>
      </c>
      <c r="R167" s="207" t="n">
        <f aca="false">Q167*H167</f>
        <v>0</v>
      </c>
      <c r="S167" s="207" t="n">
        <v>0</v>
      </c>
      <c r="T167" s="208" t="n">
        <f aca="false">S167*H167</f>
        <v>0</v>
      </c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R167" s="209" t="s">
        <v>149</v>
      </c>
      <c r="AT167" s="209" t="s">
        <v>177</v>
      </c>
      <c r="AU167" s="209" t="s">
        <v>85</v>
      </c>
      <c r="AY167" s="3" t="s">
        <v>175</v>
      </c>
      <c r="BE167" s="210" t="n">
        <f aca="false">IF(N167="základní",J167,0)</f>
        <v>0</v>
      </c>
      <c r="BF167" s="210" t="n">
        <f aca="false">IF(N167="snížená",J167,0)</f>
        <v>0</v>
      </c>
      <c r="BG167" s="210" t="n">
        <f aca="false">IF(N167="zákl. přenesená",J167,0)</f>
        <v>0</v>
      </c>
      <c r="BH167" s="210" t="n">
        <f aca="false">IF(N167="sníž. přenesená",J167,0)</f>
        <v>0</v>
      </c>
      <c r="BI167" s="210" t="n">
        <f aca="false">IF(N167="nulová",J167,0)</f>
        <v>0</v>
      </c>
      <c r="BJ167" s="3" t="s">
        <v>83</v>
      </c>
      <c r="BK167" s="210" t="n">
        <f aca="false">ROUND(I167*H167,2)</f>
        <v>0</v>
      </c>
      <c r="BL167" s="3" t="s">
        <v>149</v>
      </c>
      <c r="BM167" s="209" t="s">
        <v>621</v>
      </c>
    </row>
    <row r="168" s="31" customFormat="true" ht="16.4" hidden="false" customHeight="false" outlineLevel="0" collapsed="false">
      <c r="A168" s="24"/>
      <c r="B168" s="25"/>
      <c r="C168" s="26"/>
      <c r="D168" s="211" t="s">
        <v>182</v>
      </c>
      <c r="E168" s="26"/>
      <c r="F168" s="212" t="s">
        <v>358</v>
      </c>
      <c r="G168" s="26"/>
      <c r="H168" s="26"/>
      <c r="I168" s="213"/>
      <c r="J168" s="26"/>
      <c r="K168" s="26"/>
      <c r="L168" s="30"/>
      <c r="M168" s="214"/>
      <c r="N168" s="215"/>
      <c r="O168" s="67"/>
      <c r="P168" s="67"/>
      <c r="Q168" s="67"/>
      <c r="R168" s="67"/>
      <c r="S168" s="67"/>
      <c r="T168" s="68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T168" s="3" t="s">
        <v>182</v>
      </c>
      <c r="AU168" s="3" t="s">
        <v>85</v>
      </c>
    </row>
    <row r="169" s="31" customFormat="true" ht="12.8" hidden="false" customHeight="false" outlineLevel="0" collapsed="false">
      <c r="A169" s="24"/>
      <c r="B169" s="25"/>
      <c r="C169" s="26"/>
      <c r="D169" s="216" t="s">
        <v>184</v>
      </c>
      <c r="E169" s="26"/>
      <c r="F169" s="217" t="s">
        <v>359</v>
      </c>
      <c r="G169" s="26"/>
      <c r="H169" s="26"/>
      <c r="I169" s="213"/>
      <c r="J169" s="26"/>
      <c r="K169" s="26"/>
      <c r="L169" s="30"/>
      <c r="M169" s="214"/>
      <c r="N169" s="215"/>
      <c r="O169" s="67"/>
      <c r="P169" s="67"/>
      <c r="Q169" s="67"/>
      <c r="R169" s="67"/>
      <c r="S169" s="67"/>
      <c r="T169" s="68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T169" s="3" t="s">
        <v>184</v>
      </c>
      <c r="AU169" s="3" t="s">
        <v>85</v>
      </c>
    </row>
    <row r="170" s="242" customFormat="true" ht="12.8" hidden="false" customHeight="false" outlineLevel="0" collapsed="false">
      <c r="B170" s="243"/>
      <c r="C170" s="244"/>
      <c r="D170" s="211" t="s">
        <v>186</v>
      </c>
      <c r="E170" s="245"/>
      <c r="F170" s="246" t="s">
        <v>862</v>
      </c>
      <c r="G170" s="244"/>
      <c r="H170" s="245"/>
      <c r="I170" s="247"/>
      <c r="J170" s="244"/>
      <c r="K170" s="244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186</v>
      </c>
      <c r="AU170" s="252" t="s">
        <v>85</v>
      </c>
      <c r="AV170" s="242" t="s">
        <v>83</v>
      </c>
      <c r="AW170" s="242" t="s">
        <v>36</v>
      </c>
      <c r="AX170" s="242" t="s">
        <v>75</v>
      </c>
      <c r="AY170" s="252" t="s">
        <v>175</v>
      </c>
    </row>
    <row r="171" s="218" customFormat="true" ht="12.8" hidden="false" customHeight="false" outlineLevel="0" collapsed="false">
      <c r="B171" s="219"/>
      <c r="C171" s="220"/>
      <c r="D171" s="211" t="s">
        <v>186</v>
      </c>
      <c r="E171" s="221"/>
      <c r="F171" s="222" t="s">
        <v>873</v>
      </c>
      <c r="G171" s="220"/>
      <c r="H171" s="223" t="n">
        <v>9.89</v>
      </c>
      <c r="I171" s="224"/>
      <c r="J171" s="220"/>
      <c r="K171" s="220"/>
      <c r="L171" s="225"/>
      <c r="M171" s="226"/>
      <c r="N171" s="227"/>
      <c r="O171" s="227"/>
      <c r="P171" s="227"/>
      <c r="Q171" s="227"/>
      <c r="R171" s="227"/>
      <c r="S171" s="227"/>
      <c r="T171" s="228"/>
      <c r="AT171" s="229" t="s">
        <v>186</v>
      </c>
      <c r="AU171" s="229" t="s">
        <v>85</v>
      </c>
      <c r="AV171" s="218" t="s">
        <v>85</v>
      </c>
      <c r="AW171" s="218" t="s">
        <v>36</v>
      </c>
      <c r="AX171" s="218" t="s">
        <v>75</v>
      </c>
      <c r="AY171" s="229" t="s">
        <v>175</v>
      </c>
    </row>
    <row r="172" s="230" customFormat="true" ht="12.8" hidden="false" customHeight="false" outlineLevel="0" collapsed="false">
      <c r="B172" s="231"/>
      <c r="C172" s="232"/>
      <c r="D172" s="211" t="s">
        <v>186</v>
      </c>
      <c r="E172" s="233" t="s">
        <v>124</v>
      </c>
      <c r="F172" s="234" t="s">
        <v>210</v>
      </c>
      <c r="G172" s="232"/>
      <c r="H172" s="235" t="n">
        <v>9.89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186</v>
      </c>
      <c r="AU172" s="241" t="s">
        <v>85</v>
      </c>
      <c r="AV172" s="230" t="s">
        <v>149</v>
      </c>
      <c r="AW172" s="230" t="s">
        <v>36</v>
      </c>
      <c r="AX172" s="230" t="s">
        <v>83</v>
      </c>
      <c r="AY172" s="241" t="s">
        <v>175</v>
      </c>
    </row>
    <row r="173" s="31" customFormat="true" ht="16.5" hidden="false" customHeight="true" outlineLevel="0" collapsed="false">
      <c r="A173" s="24"/>
      <c r="B173" s="25"/>
      <c r="C173" s="198" t="s">
        <v>312</v>
      </c>
      <c r="D173" s="198" t="s">
        <v>177</v>
      </c>
      <c r="E173" s="199" t="s">
        <v>362</v>
      </c>
      <c r="F173" s="200" t="s">
        <v>363</v>
      </c>
      <c r="G173" s="201" t="s">
        <v>112</v>
      </c>
      <c r="H173" s="202" t="n">
        <v>89.965</v>
      </c>
      <c r="I173" s="203"/>
      <c r="J173" s="204" t="n">
        <f aca="false">ROUND(I173*H173,2)</f>
        <v>0</v>
      </c>
      <c r="K173" s="200" t="s">
        <v>180</v>
      </c>
      <c r="L173" s="30"/>
      <c r="M173" s="205"/>
      <c r="N173" s="206" t="s">
        <v>46</v>
      </c>
      <c r="O173" s="67"/>
      <c r="P173" s="207" t="n">
        <f aca="false">O173*H173</f>
        <v>0</v>
      </c>
      <c r="Q173" s="207" t="n">
        <v>0</v>
      </c>
      <c r="R173" s="207" t="n">
        <f aca="false">Q173*H173</f>
        <v>0</v>
      </c>
      <c r="S173" s="207" t="n">
        <v>0</v>
      </c>
      <c r="T173" s="208" t="n">
        <f aca="false">S173*H173</f>
        <v>0</v>
      </c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R173" s="209" t="s">
        <v>149</v>
      </c>
      <c r="AT173" s="209" t="s">
        <v>177</v>
      </c>
      <c r="AU173" s="209" t="s">
        <v>85</v>
      </c>
      <c r="AY173" s="3" t="s">
        <v>175</v>
      </c>
      <c r="BE173" s="210" t="n">
        <f aca="false">IF(N173="základní",J173,0)</f>
        <v>0</v>
      </c>
      <c r="BF173" s="210" t="n">
        <f aca="false">IF(N173="snížená",J173,0)</f>
        <v>0</v>
      </c>
      <c r="BG173" s="210" t="n">
        <f aca="false">IF(N173="zákl. přenesená",J173,0)</f>
        <v>0</v>
      </c>
      <c r="BH173" s="210" t="n">
        <f aca="false">IF(N173="sníž. přenesená",J173,0)</f>
        <v>0</v>
      </c>
      <c r="BI173" s="210" t="n">
        <f aca="false">IF(N173="nulová",J173,0)</f>
        <v>0</v>
      </c>
      <c r="BJ173" s="3" t="s">
        <v>83</v>
      </c>
      <c r="BK173" s="210" t="n">
        <f aca="false">ROUND(I173*H173,2)</f>
        <v>0</v>
      </c>
      <c r="BL173" s="3" t="s">
        <v>149</v>
      </c>
      <c r="BM173" s="209" t="s">
        <v>364</v>
      </c>
    </row>
    <row r="174" s="31" customFormat="true" ht="12.8" hidden="false" customHeight="false" outlineLevel="0" collapsed="false">
      <c r="A174" s="24"/>
      <c r="B174" s="25"/>
      <c r="C174" s="26"/>
      <c r="D174" s="211" t="s">
        <v>182</v>
      </c>
      <c r="E174" s="26"/>
      <c r="F174" s="212" t="s">
        <v>365</v>
      </c>
      <c r="G174" s="26"/>
      <c r="H174" s="26"/>
      <c r="I174" s="213"/>
      <c r="J174" s="26"/>
      <c r="K174" s="26"/>
      <c r="L174" s="30"/>
      <c r="M174" s="214"/>
      <c r="N174" s="215"/>
      <c r="O174" s="67"/>
      <c r="P174" s="67"/>
      <c r="Q174" s="67"/>
      <c r="R174" s="67"/>
      <c r="S174" s="67"/>
      <c r="T174" s="68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T174" s="3" t="s">
        <v>182</v>
      </c>
      <c r="AU174" s="3" t="s">
        <v>85</v>
      </c>
    </row>
    <row r="175" s="31" customFormat="true" ht="12.8" hidden="false" customHeight="false" outlineLevel="0" collapsed="false">
      <c r="A175" s="24"/>
      <c r="B175" s="25"/>
      <c r="C175" s="26"/>
      <c r="D175" s="216" t="s">
        <v>184</v>
      </c>
      <c r="E175" s="26"/>
      <c r="F175" s="217" t="s">
        <v>366</v>
      </c>
      <c r="G175" s="26"/>
      <c r="H175" s="26"/>
      <c r="I175" s="213"/>
      <c r="J175" s="26"/>
      <c r="K175" s="26"/>
      <c r="L175" s="30"/>
      <c r="M175" s="214"/>
      <c r="N175" s="215"/>
      <c r="O175" s="67"/>
      <c r="P175" s="67"/>
      <c r="Q175" s="67"/>
      <c r="R175" s="67"/>
      <c r="S175" s="67"/>
      <c r="T175" s="68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T175" s="3" t="s">
        <v>184</v>
      </c>
      <c r="AU175" s="3" t="s">
        <v>85</v>
      </c>
    </row>
    <row r="176" s="218" customFormat="true" ht="12.8" hidden="false" customHeight="false" outlineLevel="0" collapsed="false">
      <c r="B176" s="219"/>
      <c r="C176" s="220"/>
      <c r="D176" s="211" t="s">
        <v>186</v>
      </c>
      <c r="E176" s="221"/>
      <c r="F176" s="222" t="s">
        <v>368</v>
      </c>
      <c r="G176" s="220"/>
      <c r="H176" s="223" t="n">
        <v>89.965</v>
      </c>
      <c r="I176" s="224"/>
      <c r="J176" s="220"/>
      <c r="K176" s="220"/>
      <c r="L176" s="225"/>
      <c r="M176" s="226"/>
      <c r="N176" s="227"/>
      <c r="O176" s="227"/>
      <c r="P176" s="227"/>
      <c r="Q176" s="227"/>
      <c r="R176" s="227"/>
      <c r="S176" s="227"/>
      <c r="T176" s="228"/>
      <c r="AT176" s="229" t="s">
        <v>186</v>
      </c>
      <c r="AU176" s="229" t="s">
        <v>85</v>
      </c>
      <c r="AV176" s="218" t="s">
        <v>85</v>
      </c>
      <c r="AW176" s="218" t="s">
        <v>36</v>
      </c>
      <c r="AX176" s="218" t="s">
        <v>83</v>
      </c>
      <c r="AY176" s="229" t="s">
        <v>175</v>
      </c>
    </row>
    <row r="177" s="31" customFormat="true" ht="16.5" hidden="false" customHeight="true" outlineLevel="0" collapsed="false">
      <c r="A177" s="24"/>
      <c r="B177" s="25"/>
      <c r="C177" s="198" t="s">
        <v>7</v>
      </c>
      <c r="D177" s="198" t="s">
        <v>177</v>
      </c>
      <c r="E177" s="199" t="s">
        <v>376</v>
      </c>
      <c r="F177" s="200" t="s">
        <v>377</v>
      </c>
      <c r="G177" s="201" t="s">
        <v>138</v>
      </c>
      <c r="H177" s="202" t="n">
        <v>2</v>
      </c>
      <c r="I177" s="203"/>
      <c r="J177" s="204" t="n">
        <f aca="false">ROUND(I177*H177,2)</f>
        <v>0</v>
      </c>
      <c r="K177" s="200" t="s">
        <v>180</v>
      </c>
      <c r="L177" s="30"/>
      <c r="M177" s="205"/>
      <c r="N177" s="206" t="s">
        <v>46</v>
      </c>
      <c r="O177" s="67"/>
      <c r="P177" s="207" t="n">
        <f aca="false">O177*H177</f>
        <v>0</v>
      </c>
      <c r="Q177" s="207" t="n">
        <v>0</v>
      </c>
      <c r="R177" s="207" t="n">
        <f aca="false">Q177*H177</f>
        <v>0</v>
      </c>
      <c r="S177" s="207" t="n">
        <v>0</v>
      </c>
      <c r="T177" s="208" t="n">
        <f aca="false">S177*H177</f>
        <v>0</v>
      </c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R177" s="209" t="s">
        <v>149</v>
      </c>
      <c r="AT177" s="209" t="s">
        <v>177</v>
      </c>
      <c r="AU177" s="209" t="s">
        <v>85</v>
      </c>
      <c r="AY177" s="3" t="s">
        <v>175</v>
      </c>
      <c r="BE177" s="210" t="n">
        <f aca="false">IF(N177="základní",J177,0)</f>
        <v>0</v>
      </c>
      <c r="BF177" s="210" t="n">
        <f aca="false">IF(N177="snížená",J177,0)</f>
        <v>0</v>
      </c>
      <c r="BG177" s="210" t="n">
        <f aca="false">IF(N177="zákl. přenesená",J177,0)</f>
        <v>0</v>
      </c>
      <c r="BH177" s="210" t="n">
        <f aca="false">IF(N177="sníž. přenesená",J177,0)</f>
        <v>0</v>
      </c>
      <c r="BI177" s="210" t="n">
        <f aca="false">IF(N177="nulová",J177,0)</f>
        <v>0</v>
      </c>
      <c r="BJ177" s="3" t="s">
        <v>83</v>
      </c>
      <c r="BK177" s="210" t="n">
        <f aca="false">ROUND(I177*H177,2)</f>
        <v>0</v>
      </c>
      <c r="BL177" s="3" t="s">
        <v>149</v>
      </c>
      <c r="BM177" s="209" t="s">
        <v>874</v>
      </c>
    </row>
    <row r="178" s="31" customFormat="true" ht="16.4" hidden="false" customHeight="false" outlineLevel="0" collapsed="false">
      <c r="A178" s="24"/>
      <c r="B178" s="25"/>
      <c r="C178" s="26"/>
      <c r="D178" s="211" t="s">
        <v>182</v>
      </c>
      <c r="E178" s="26"/>
      <c r="F178" s="212" t="s">
        <v>379</v>
      </c>
      <c r="G178" s="26"/>
      <c r="H178" s="26"/>
      <c r="I178" s="213"/>
      <c r="J178" s="26"/>
      <c r="K178" s="26"/>
      <c r="L178" s="30"/>
      <c r="M178" s="214"/>
      <c r="N178" s="215"/>
      <c r="O178" s="67"/>
      <c r="P178" s="67"/>
      <c r="Q178" s="67"/>
      <c r="R178" s="67"/>
      <c r="S178" s="67"/>
      <c r="T178" s="68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T178" s="3" t="s">
        <v>182</v>
      </c>
      <c r="AU178" s="3" t="s">
        <v>85</v>
      </c>
    </row>
    <row r="179" s="31" customFormat="true" ht="12.8" hidden="false" customHeight="false" outlineLevel="0" collapsed="false">
      <c r="A179" s="24"/>
      <c r="B179" s="25"/>
      <c r="C179" s="26"/>
      <c r="D179" s="216" t="s">
        <v>184</v>
      </c>
      <c r="E179" s="26"/>
      <c r="F179" s="217" t="s">
        <v>380</v>
      </c>
      <c r="G179" s="26"/>
      <c r="H179" s="26"/>
      <c r="I179" s="213"/>
      <c r="J179" s="26"/>
      <c r="K179" s="26"/>
      <c r="L179" s="30"/>
      <c r="M179" s="214"/>
      <c r="N179" s="215"/>
      <c r="O179" s="67"/>
      <c r="P179" s="67"/>
      <c r="Q179" s="67"/>
      <c r="R179" s="67"/>
      <c r="S179" s="67"/>
      <c r="T179" s="68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T179" s="3" t="s">
        <v>184</v>
      </c>
      <c r="AU179" s="3" t="s">
        <v>85</v>
      </c>
    </row>
    <row r="180" s="218" customFormat="true" ht="12.8" hidden="false" customHeight="false" outlineLevel="0" collapsed="false">
      <c r="B180" s="219"/>
      <c r="C180" s="220"/>
      <c r="D180" s="211" t="s">
        <v>186</v>
      </c>
      <c r="E180" s="221"/>
      <c r="F180" s="222" t="s">
        <v>147</v>
      </c>
      <c r="G180" s="220"/>
      <c r="H180" s="223" t="n">
        <v>2</v>
      </c>
      <c r="I180" s="224"/>
      <c r="J180" s="220"/>
      <c r="K180" s="220"/>
      <c r="L180" s="225"/>
      <c r="M180" s="226"/>
      <c r="N180" s="227"/>
      <c r="O180" s="227"/>
      <c r="P180" s="227"/>
      <c r="Q180" s="227"/>
      <c r="R180" s="227"/>
      <c r="S180" s="227"/>
      <c r="T180" s="228"/>
      <c r="AT180" s="229" t="s">
        <v>186</v>
      </c>
      <c r="AU180" s="229" t="s">
        <v>85</v>
      </c>
      <c r="AV180" s="218" t="s">
        <v>85</v>
      </c>
      <c r="AW180" s="218" t="s">
        <v>36</v>
      </c>
      <c r="AX180" s="218" t="s">
        <v>83</v>
      </c>
      <c r="AY180" s="229" t="s">
        <v>175</v>
      </c>
    </row>
    <row r="181" s="31" customFormat="true" ht="16.5" hidden="false" customHeight="true" outlineLevel="0" collapsed="false">
      <c r="A181" s="24"/>
      <c r="B181" s="25"/>
      <c r="C181" s="198" t="s">
        <v>325</v>
      </c>
      <c r="D181" s="198" t="s">
        <v>177</v>
      </c>
      <c r="E181" s="199" t="s">
        <v>382</v>
      </c>
      <c r="F181" s="200" t="s">
        <v>383</v>
      </c>
      <c r="G181" s="201" t="s">
        <v>384</v>
      </c>
      <c r="H181" s="202" t="n">
        <v>0.5</v>
      </c>
      <c r="I181" s="203"/>
      <c r="J181" s="204" t="n">
        <f aca="false">ROUND(I181*H181,2)</f>
        <v>0</v>
      </c>
      <c r="K181" s="200"/>
      <c r="L181" s="30"/>
      <c r="M181" s="205"/>
      <c r="N181" s="206" t="s">
        <v>46</v>
      </c>
      <c r="O181" s="67"/>
      <c r="P181" s="207" t="n">
        <f aca="false">O181*H181</f>
        <v>0</v>
      </c>
      <c r="Q181" s="207" t="n">
        <v>0</v>
      </c>
      <c r="R181" s="207" t="n">
        <f aca="false">Q181*H181</f>
        <v>0</v>
      </c>
      <c r="S181" s="207" t="n">
        <v>0</v>
      </c>
      <c r="T181" s="208" t="n">
        <f aca="false">S181*H181</f>
        <v>0</v>
      </c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R181" s="209" t="s">
        <v>149</v>
      </c>
      <c r="AT181" s="209" t="s">
        <v>177</v>
      </c>
      <c r="AU181" s="209" t="s">
        <v>85</v>
      </c>
      <c r="AY181" s="3" t="s">
        <v>175</v>
      </c>
      <c r="BE181" s="210" t="n">
        <f aca="false">IF(N181="základní",J181,0)</f>
        <v>0</v>
      </c>
      <c r="BF181" s="210" t="n">
        <f aca="false">IF(N181="snížená",J181,0)</f>
        <v>0</v>
      </c>
      <c r="BG181" s="210" t="n">
        <f aca="false">IF(N181="zákl. přenesená",J181,0)</f>
        <v>0</v>
      </c>
      <c r="BH181" s="210" t="n">
        <f aca="false">IF(N181="sníž. přenesená",J181,0)</f>
        <v>0</v>
      </c>
      <c r="BI181" s="210" t="n">
        <f aca="false">IF(N181="nulová",J181,0)</f>
        <v>0</v>
      </c>
      <c r="BJ181" s="3" t="s">
        <v>83</v>
      </c>
      <c r="BK181" s="210" t="n">
        <f aca="false">ROUND(I181*H181,2)</f>
        <v>0</v>
      </c>
      <c r="BL181" s="3" t="s">
        <v>149</v>
      </c>
      <c r="BM181" s="209" t="s">
        <v>875</v>
      </c>
    </row>
    <row r="182" s="31" customFormat="true" ht="12.8" hidden="false" customHeight="false" outlineLevel="0" collapsed="false">
      <c r="A182" s="24"/>
      <c r="B182" s="25"/>
      <c r="C182" s="26"/>
      <c r="D182" s="211" t="s">
        <v>182</v>
      </c>
      <c r="E182" s="26"/>
      <c r="F182" s="212" t="s">
        <v>383</v>
      </c>
      <c r="G182" s="26"/>
      <c r="H182" s="26"/>
      <c r="I182" s="213"/>
      <c r="J182" s="26"/>
      <c r="K182" s="26"/>
      <c r="L182" s="30"/>
      <c r="M182" s="214"/>
      <c r="N182" s="215"/>
      <c r="O182" s="67"/>
      <c r="P182" s="67"/>
      <c r="Q182" s="67"/>
      <c r="R182" s="67"/>
      <c r="S182" s="67"/>
      <c r="T182" s="68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T182" s="3" t="s">
        <v>182</v>
      </c>
      <c r="AU182" s="3" t="s">
        <v>85</v>
      </c>
    </row>
    <row r="183" s="218" customFormat="true" ht="12.8" hidden="false" customHeight="false" outlineLevel="0" collapsed="false">
      <c r="B183" s="219"/>
      <c r="C183" s="220"/>
      <c r="D183" s="211" t="s">
        <v>186</v>
      </c>
      <c r="E183" s="221"/>
      <c r="F183" s="222" t="s">
        <v>387</v>
      </c>
      <c r="G183" s="220"/>
      <c r="H183" s="223" t="n">
        <v>0.3</v>
      </c>
      <c r="I183" s="224"/>
      <c r="J183" s="220"/>
      <c r="K183" s="220"/>
      <c r="L183" s="225"/>
      <c r="M183" s="226"/>
      <c r="N183" s="227"/>
      <c r="O183" s="227"/>
      <c r="P183" s="227"/>
      <c r="Q183" s="227"/>
      <c r="R183" s="227"/>
      <c r="S183" s="227"/>
      <c r="T183" s="228"/>
      <c r="AT183" s="229" t="s">
        <v>186</v>
      </c>
      <c r="AU183" s="229" t="s">
        <v>85</v>
      </c>
      <c r="AV183" s="218" t="s">
        <v>85</v>
      </c>
      <c r="AW183" s="218" t="s">
        <v>36</v>
      </c>
      <c r="AX183" s="218" t="s">
        <v>75</v>
      </c>
      <c r="AY183" s="229" t="s">
        <v>175</v>
      </c>
    </row>
    <row r="184" s="218" customFormat="true" ht="12.8" hidden="false" customHeight="false" outlineLevel="0" collapsed="false">
      <c r="B184" s="219"/>
      <c r="C184" s="220"/>
      <c r="D184" s="211" t="s">
        <v>186</v>
      </c>
      <c r="E184" s="221"/>
      <c r="F184" s="222" t="s">
        <v>389</v>
      </c>
      <c r="G184" s="220"/>
      <c r="H184" s="223" t="n">
        <v>0.2</v>
      </c>
      <c r="I184" s="224"/>
      <c r="J184" s="220"/>
      <c r="K184" s="220"/>
      <c r="L184" s="225"/>
      <c r="M184" s="226"/>
      <c r="N184" s="227"/>
      <c r="O184" s="227"/>
      <c r="P184" s="227"/>
      <c r="Q184" s="227"/>
      <c r="R184" s="227"/>
      <c r="S184" s="227"/>
      <c r="T184" s="228"/>
      <c r="AT184" s="229" t="s">
        <v>186</v>
      </c>
      <c r="AU184" s="229" t="s">
        <v>85</v>
      </c>
      <c r="AV184" s="218" t="s">
        <v>85</v>
      </c>
      <c r="AW184" s="218" t="s">
        <v>36</v>
      </c>
      <c r="AX184" s="218" t="s">
        <v>75</v>
      </c>
      <c r="AY184" s="229" t="s">
        <v>175</v>
      </c>
    </row>
    <row r="185" s="230" customFormat="true" ht="12.8" hidden="false" customHeight="false" outlineLevel="0" collapsed="false">
      <c r="B185" s="231"/>
      <c r="C185" s="232"/>
      <c r="D185" s="211" t="s">
        <v>186</v>
      </c>
      <c r="E185" s="233"/>
      <c r="F185" s="234" t="s">
        <v>210</v>
      </c>
      <c r="G185" s="232"/>
      <c r="H185" s="235" t="n">
        <v>0.5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186</v>
      </c>
      <c r="AU185" s="241" t="s">
        <v>85</v>
      </c>
      <c r="AV185" s="230" t="s">
        <v>149</v>
      </c>
      <c r="AW185" s="230" t="s">
        <v>36</v>
      </c>
      <c r="AX185" s="230" t="s">
        <v>83</v>
      </c>
      <c r="AY185" s="241" t="s">
        <v>175</v>
      </c>
    </row>
    <row r="186" s="31" customFormat="true" ht="16.5" hidden="false" customHeight="true" outlineLevel="0" collapsed="false">
      <c r="A186" s="24"/>
      <c r="B186" s="25"/>
      <c r="C186" s="198" t="s">
        <v>332</v>
      </c>
      <c r="D186" s="198" t="s">
        <v>177</v>
      </c>
      <c r="E186" s="199" t="s">
        <v>394</v>
      </c>
      <c r="F186" s="200" t="s">
        <v>395</v>
      </c>
      <c r="G186" s="201" t="s">
        <v>138</v>
      </c>
      <c r="H186" s="202" t="n">
        <v>2</v>
      </c>
      <c r="I186" s="203"/>
      <c r="J186" s="204" t="n">
        <f aca="false">ROUND(I186*H186,2)</f>
        <v>0</v>
      </c>
      <c r="K186" s="200"/>
      <c r="L186" s="30"/>
      <c r="M186" s="205"/>
      <c r="N186" s="206" t="s">
        <v>46</v>
      </c>
      <c r="O186" s="67"/>
      <c r="P186" s="207" t="n">
        <f aca="false">O186*H186</f>
        <v>0</v>
      </c>
      <c r="Q186" s="207" t="n">
        <v>0</v>
      </c>
      <c r="R186" s="207" t="n">
        <f aca="false">Q186*H186</f>
        <v>0</v>
      </c>
      <c r="S186" s="207" t="n">
        <v>0</v>
      </c>
      <c r="T186" s="208" t="n">
        <f aca="false">S186*H186</f>
        <v>0</v>
      </c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R186" s="209" t="s">
        <v>149</v>
      </c>
      <c r="AT186" s="209" t="s">
        <v>177</v>
      </c>
      <c r="AU186" s="209" t="s">
        <v>85</v>
      </c>
      <c r="AY186" s="3" t="s">
        <v>175</v>
      </c>
      <c r="BE186" s="210" t="n">
        <f aca="false">IF(N186="základní",J186,0)</f>
        <v>0</v>
      </c>
      <c r="BF186" s="210" t="n">
        <f aca="false">IF(N186="snížená",J186,0)</f>
        <v>0</v>
      </c>
      <c r="BG186" s="210" t="n">
        <f aca="false">IF(N186="zákl. přenesená",J186,0)</f>
        <v>0</v>
      </c>
      <c r="BH186" s="210" t="n">
        <f aca="false">IF(N186="sníž. přenesená",J186,0)</f>
        <v>0</v>
      </c>
      <c r="BI186" s="210" t="n">
        <f aca="false">IF(N186="nulová",J186,0)</f>
        <v>0</v>
      </c>
      <c r="BJ186" s="3" t="s">
        <v>83</v>
      </c>
      <c r="BK186" s="210" t="n">
        <f aca="false">ROUND(I186*H186,2)</f>
        <v>0</v>
      </c>
      <c r="BL186" s="3" t="s">
        <v>149</v>
      </c>
      <c r="BM186" s="209" t="s">
        <v>876</v>
      </c>
    </row>
    <row r="187" s="31" customFormat="true" ht="12.8" hidden="false" customHeight="false" outlineLevel="0" collapsed="false">
      <c r="A187" s="24"/>
      <c r="B187" s="25"/>
      <c r="C187" s="26"/>
      <c r="D187" s="211" t="s">
        <v>182</v>
      </c>
      <c r="E187" s="26"/>
      <c r="F187" s="212" t="s">
        <v>395</v>
      </c>
      <c r="G187" s="26"/>
      <c r="H187" s="26"/>
      <c r="I187" s="213"/>
      <c r="J187" s="26"/>
      <c r="K187" s="26"/>
      <c r="L187" s="30"/>
      <c r="M187" s="214"/>
      <c r="N187" s="215"/>
      <c r="O187" s="67"/>
      <c r="P187" s="67"/>
      <c r="Q187" s="67"/>
      <c r="R187" s="67"/>
      <c r="S187" s="67"/>
      <c r="T187" s="68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T187" s="3" t="s">
        <v>182</v>
      </c>
      <c r="AU187" s="3" t="s">
        <v>85</v>
      </c>
    </row>
    <row r="188" s="218" customFormat="true" ht="12.8" hidden="false" customHeight="false" outlineLevel="0" collapsed="false">
      <c r="B188" s="219"/>
      <c r="C188" s="220"/>
      <c r="D188" s="211" t="s">
        <v>186</v>
      </c>
      <c r="E188" s="221"/>
      <c r="F188" s="222" t="s">
        <v>147</v>
      </c>
      <c r="G188" s="220"/>
      <c r="H188" s="223" t="n">
        <v>2</v>
      </c>
      <c r="I188" s="224"/>
      <c r="J188" s="220"/>
      <c r="K188" s="220"/>
      <c r="L188" s="225"/>
      <c r="M188" s="226"/>
      <c r="N188" s="227"/>
      <c r="O188" s="227"/>
      <c r="P188" s="227"/>
      <c r="Q188" s="227"/>
      <c r="R188" s="227"/>
      <c r="S188" s="227"/>
      <c r="T188" s="228"/>
      <c r="AT188" s="229" t="s">
        <v>186</v>
      </c>
      <c r="AU188" s="229" t="s">
        <v>85</v>
      </c>
      <c r="AV188" s="218" t="s">
        <v>85</v>
      </c>
      <c r="AW188" s="218" t="s">
        <v>36</v>
      </c>
      <c r="AX188" s="218" t="s">
        <v>83</v>
      </c>
      <c r="AY188" s="229" t="s">
        <v>175</v>
      </c>
    </row>
    <row r="189" s="31" customFormat="true" ht="16.5" hidden="false" customHeight="true" outlineLevel="0" collapsed="false">
      <c r="A189" s="24"/>
      <c r="B189" s="25"/>
      <c r="C189" s="198" t="s">
        <v>340</v>
      </c>
      <c r="D189" s="198" t="s">
        <v>177</v>
      </c>
      <c r="E189" s="199" t="s">
        <v>398</v>
      </c>
      <c r="F189" s="200" t="s">
        <v>399</v>
      </c>
      <c r="G189" s="201" t="s">
        <v>129</v>
      </c>
      <c r="H189" s="202" t="n">
        <v>55.9</v>
      </c>
      <c r="I189" s="203"/>
      <c r="J189" s="204" t="n">
        <f aca="false">ROUND(I189*H189,2)</f>
        <v>0</v>
      </c>
      <c r="K189" s="200" t="s">
        <v>180</v>
      </c>
      <c r="L189" s="30"/>
      <c r="M189" s="205"/>
      <c r="N189" s="206" t="s">
        <v>46</v>
      </c>
      <c r="O189" s="67"/>
      <c r="P189" s="207" t="n">
        <f aca="false">O189*H189</f>
        <v>0</v>
      </c>
      <c r="Q189" s="207" t="n">
        <v>0</v>
      </c>
      <c r="R189" s="207" t="n">
        <f aca="false">Q189*H189</f>
        <v>0</v>
      </c>
      <c r="S189" s="207" t="n">
        <v>0</v>
      </c>
      <c r="T189" s="208" t="n">
        <f aca="false">S189*H189</f>
        <v>0</v>
      </c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R189" s="209" t="s">
        <v>149</v>
      </c>
      <c r="AT189" s="209" t="s">
        <v>177</v>
      </c>
      <c r="AU189" s="209" t="s">
        <v>85</v>
      </c>
      <c r="AY189" s="3" t="s">
        <v>175</v>
      </c>
      <c r="BE189" s="210" t="n">
        <f aca="false">IF(N189="základní",J189,0)</f>
        <v>0</v>
      </c>
      <c r="BF189" s="210" t="n">
        <f aca="false">IF(N189="snížená",J189,0)</f>
        <v>0</v>
      </c>
      <c r="BG189" s="210" t="n">
        <f aca="false">IF(N189="zákl. přenesená",J189,0)</f>
        <v>0</v>
      </c>
      <c r="BH189" s="210" t="n">
        <f aca="false">IF(N189="sníž. přenesená",J189,0)</f>
        <v>0</v>
      </c>
      <c r="BI189" s="210" t="n">
        <f aca="false">IF(N189="nulová",J189,0)</f>
        <v>0</v>
      </c>
      <c r="BJ189" s="3" t="s">
        <v>83</v>
      </c>
      <c r="BK189" s="210" t="n">
        <f aca="false">ROUND(I189*H189,2)</f>
        <v>0</v>
      </c>
      <c r="BL189" s="3" t="s">
        <v>149</v>
      </c>
      <c r="BM189" s="209" t="s">
        <v>877</v>
      </c>
    </row>
    <row r="190" s="31" customFormat="true" ht="16.4" hidden="false" customHeight="false" outlineLevel="0" collapsed="false">
      <c r="A190" s="24"/>
      <c r="B190" s="25"/>
      <c r="C190" s="26"/>
      <c r="D190" s="211" t="s">
        <v>182</v>
      </c>
      <c r="E190" s="26"/>
      <c r="F190" s="212" t="s">
        <v>401</v>
      </c>
      <c r="G190" s="26"/>
      <c r="H190" s="26"/>
      <c r="I190" s="213"/>
      <c r="J190" s="26"/>
      <c r="K190" s="26"/>
      <c r="L190" s="30"/>
      <c r="M190" s="214"/>
      <c r="N190" s="215"/>
      <c r="O190" s="67"/>
      <c r="P190" s="67"/>
      <c r="Q190" s="67"/>
      <c r="R190" s="67"/>
      <c r="S190" s="67"/>
      <c r="T190" s="68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T190" s="3" t="s">
        <v>182</v>
      </c>
      <c r="AU190" s="3" t="s">
        <v>85</v>
      </c>
    </row>
    <row r="191" s="31" customFormat="true" ht="12.8" hidden="false" customHeight="false" outlineLevel="0" collapsed="false">
      <c r="A191" s="24"/>
      <c r="B191" s="25"/>
      <c r="C191" s="26"/>
      <c r="D191" s="216" t="s">
        <v>184</v>
      </c>
      <c r="E191" s="26"/>
      <c r="F191" s="217" t="s">
        <v>402</v>
      </c>
      <c r="G191" s="26"/>
      <c r="H191" s="26"/>
      <c r="I191" s="213"/>
      <c r="J191" s="26"/>
      <c r="K191" s="26"/>
      <c r="L191" s="30"/>
      <c r="M191" s="214"/>
      <c r="N191" s="215"/>
      <c r="O191" s="67"/>
      <c r="P191" s="67"/>
      <c r="Q191" s="67"/>
      <c r="R191" s="67"/>
      <c r="S191" s="67"/>
      <c r="T191" s="68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T191" s="3" t="s">
        <v>184</v>
      </c>
      <c r="AU191" s="3" t="s">
        <v>85</v>
      </c>
    </row>
    <row r="192" s="242" customFormat="true" ht="12.8" hidden="false" customHeight="false" outlineLevel="0" collapsed="false">
      <c r="B192" s="243"/>
      <c r="C192" s="244"/>
      <c r="D192" s="211" t="s">
        <v>186</v>
      </c>
      <c r="E192" s="245"/>
      <c r="F192" s="246" t="s">
        <v>862</v>
      </c>
      <c r="G192" s="244"/>
      <c r="H192" s="245"/>
      <c r="I192" s="247"/>
      <c r="J192" s="244"/>
      <c r="K192" s="244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186</v>
      </c>
      <c r="AU192" s="252" t="s">
        <v>85</v>
      </c>
      <c r="AV192" s="242" t="s">
        <v>83</v>
      </c>
      <c r="AW192" s="242" t="s">
        <v>36</v>
      </c>
      <c r="AX192" s="242" t="s">
        <v>75</v>
      </c>
      <c r="AY192" s="252" t="s">
        <v>175</v>
      </c>
    </row>
    <row r="193" s="218" customFormat="true" ht="12.8" hidden="false" customHeight="false" outlineLevel="0" collapsed="false">
      <c r="B193" s="219"/>
      <c r="C193" s="220"/>
      <c r="D193" s="211" t="s">
        <v>186</v>
      </c>
      <c r="E193" s="221"/>
      <c r="F193" s="222" t="s">
        <v>878</v>
      </c>
      <c r="G193" s="220"/>
      <c r="H193" s="223" t="n">
        <v>55.9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AT193" s="229" t="s">
        <v>186</v>
      </c>
      <c r="AU193" s="229" t="s">
        <v>85</v>
      </c>
      <c r="AV193" s="218" t="s">
        <v>85</v>
      </c>
      <c r="AW193" s="218" t="s">
        <v>36</v>
      </c>
      <c r="AX193" s="218" t="s">
        <v>83</v>
      </c>
      <c r="AY193" s="229" t="s">
        <v>175</v>
      </c>
    </row>
    <row r="194" s="181" customFormat="true" ht="22.8" hidden="false" customHeight="true" outlineLevel="0" collapsed="false">
      <c r="B194" s="182"/>
      <c r="C194" s="183"/>
      <c r="D194" s="184" t="s">
        <v>74</v>
      </c>
      <c r="E194" s="196" t="s">
        <v>149</v>
      </c>
      <c r="F194" s="196" t="s">
        <v>404</v>
      </c>
      <c r="G194" s="183"/>
      <c r="H194" s="183"/>
      <c r="I194" s="186"/>
      <c r="J194" s="197" t="n">
        <f aca="false">BK194</f>
        <v>0</v>
      </c>
      <c r="K194" s="183"/>
      <c r="L194" s="188"/>
      <c r="M194" s="189"/>
      <c r="N194" s="190"/>
      <c r="O194" s="190"/>
      <c r="P194" s="191" t="n">
        <f aca="false">SUM(P195:P224)</f>
        <v>0</v>
      </c>
      <c r="Q194" s="190"/>
      <c r="R194" s="191" t="n">
        <f aca="false">SUM(R195:R224)</f>
        <v>417.21835056</v>
      </c>
      <c r="S194" s="190"/>
      <c r="T194" s="192" t="n">
        <f aca="false">SUM(T195:T224)</f>
        <v>0</v>
      </c>
      <c r="AR194" s="193" t="s">
        <v>83</v>
      </c>
      <c r="AT194" s="194" t="s">
        <v>74</v>
      </c>
      <c r="AU194" s="194" t="s">
        <v>83</v>
      </c>
      <c r="AY194" s="193" t="s">
        <v>175</v>
      </c>
      <c r="BK194" s="195" t="n">
        <f aca="false">SUM(BK195:BK224)</f>
        <v>0</v>
      </c>
    </row>
    <row r="195" s="31" customFormat="true" ht="16.5" hidden="false" customHeight="true" outlineLevel="0" collapsed="false">
      <c r="A195" s="24"/>
      <c r="B195" s="25"/>
      <c r="C195" s="198" t="s">
        <v>347</v>
      </c>
      <c r="D195" s="198" t="s">
        <v>177</v>
      </c>
      <c r="E195" s="199" t="s">
        <v>406</v>
      </c>
      <c r="F195" s="200" t="s">
        <v>407</v>
      </c>
      <c r="G195" s="201" t="s">
        <v>112</v>
      </c>
      <c r="H195" s="202" t="n">
        <v>27.72</v>
      </c>
      <c r="I195" s="203"/>
      <c r="J195" s="204" t="n">
        <f aca="false">ROUND(I195*H195,2)</f>
        <v>0</v>
      </c>
      <c r="K195" s="200" t="s">
        <v>180</v>
      </c>
      <c r="L195" s="30"/>
      <c r="M195" s="205"/>
      <c r="N195" s="206" t="s">
        <v>46</v>
      </c>
      <c r="O195" s="67"/>
      <c r="P195" s="207" t="n">
        <f aca="false">O195*H195</f>
        <v>0</v>
      </c>
      <c r="Q195" s="207" t="n">
        <v>2.43408</v>
      </c>
      <c r="R195" s="207" t="n">
        <f aca="false">Q195*H195</f>
        <v>67.4726976</v>
      </c>
      <c r="S195" s="207" t="n">
        <v>0</v>
      </c>
      <c r="T195" s="208" t="n">
        <f aca="false">S195*H195</f>
        <v>0</v>
      </c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R195" s="209" t="s">
        <v>149</v>
      </c>
      <c r="AT195" s="209" t="s">
        <v>177</v>
      </c>
      <c r="AU195" s="209" t="s">
        <v>85</v>
      </c>
      <c r="AY195" s="3" t="s">
        <v>175</v>
      </c>
      <c r="BE195" s="210" t="n">
        <f aca="false">IF(N195="základní",J195,0)</f>
        <v>0</v>
      </c>
      <c r="BF195" s="210" t="n">
        <f aca="false">IF(N195="snížená",J195,0)</f>
        <v>0</v>
      </c>
      <c r="BG195" s="210" t="n">
        <f aca="false">IF(N195="zákl. přenesená",J195,0)</f>
        <v>0</v>
      </c>
      <c r="BH195" s="210" t="n">
        <f aca="false">IF(N195="sníž. přenesená",J195,0)</f>
        <v>0</v>
      </c>
      <c r="BI195" s="210" t="n">
        <f aca="false">IF(N195="nulová",J195,0)</f>
        <v>0</v>
      </c>
      <c r="BJ195" s="3" t="s">
        <v>83</v>
      </c>
      <c r="BK195" s="210" t="n">
        <f aca="false">ROUND(I195*H195,2)</f>
        <v>0</v>
      </c>
      <c r="BL195" s="3" t="s">
        <v>149</v>
      </c>
      <c r="BM195" s="209" t="s">
        <v>408</v>
      </c>
    </row>
    <row r="196" s="31" customFormat="true" ht="12.8" hidden="false" customHeight="false" outlineLevel="0" collapsed="false">
      <c r="A196" s="24"/>
      <c r="B196" s="25"/>
      <c r="C196" s="26"/>
      <c r="D196" s="211" t="s">
        <v>182</v>
      </c>
      <c r="E196" s="26"/>
      <c r="F196" s="212" t="s">
        <v>409</v>
      </c>
      <c r="G196" s="26"/>
      <c r="H196" s="26"/>
      <c r="I196" s="213"/>
      <c r="J196" s="26"/>
      <c r="K196" s="26"/>
      <c r="L196" s="30"/>
      <c r="M196" s="214"/>
      <c r="N196" s="215"/>
      <c r="O196" s="67"/>
      <c r="P196" s="67"/>
      <c r="Q196" s="67"/>
      <c r="R196" s="67"/>
      <c r="S196" s="67"/>
      <c r="T196" s="68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T196" s="3" t="s">
        <v>182</v>
      </c>
      <c r="AU196" s="3" t="s">
        <v>85</v>
      </c>
    </row>
    <row r="197" s="31" customFormat="true" ht="12.8" hidden="false" customHeight="false" outlineLevel="0" collapsed="false">
      <c r="A197" s="24"/>
      <c r="B197" s="25"/>
      <c r="C197" s="26"/>
      <c r="D197" s="216" t="s">
        <v>184</v>
      </c>
      <c r="E197" s="26"/>
      <c r="F197" s="217" t="s">
        <v>410</v>
      </c>
      <c r="G197" s="26"/>
      <c r="H197" s="26"/>
      <c r="I197" s="213"/>
      <c r="J197" s="26"/>
      <c r="K197" s="26"/>
      <c r="L197" s="30"/>
      <c r="M197" s="214"/>
      <c r="N197" s="215"/>
      <c r="O197" s="67"/>
      <c r="P197" s="67"/>
      <c r="Q197" s="67"/>
      <c r="R197" s="67"/>
      <c r="S197" s="67"/>
      <c r="T197" s="68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T197" s="3" t="s">
        <v>184</v>
      </c>
      <c r="AU197" s="3" t="s">
        <v>85</v>
      </c>
    </row>
    <row r="198" s="31" customFormat="true" ht="31.3" hidden="false" customHeight="false" outlineLevel="0" collapsed="false">
      <c r="A198" s="24"/>
      <c r="B198" s="25"/>
      <c r="C198" s="26"/>
      <c r="D198" s="211" t="s">
        <v>411</v>
      </c>
      <c r="E198" s="26"/>
      <c r="F198" s="253" t="s">
        <v>412</v>
      </c>
      <c r="G198" s="26"/>
      <c r="H198" s="26"/>
      <c r="I198" s="213"/>
      <c r="J198" s="26"/>
      <c r="K198" s="26"/>
      <c r="L198" s="30"/>
      <c r="M198" s="214"/>
      <c r="N198" s="215"/>
      <c r="O198" s="67"/>
      <c r="P198" s="67"/>
      <c r="Q198" s="67"/>
      <c r="R198" s="67"/>
      <c r="S198" s="67"/>
      <c r="T198" s="68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T198" s="3" t="s">
        <v>411</v>
      </c>
      <c r="AU198" s="3" t="s">
        <v>85</v>
      </c>
    </row>
    <row r="199" s="242" customFormat="true" ht="12.8" hidden="false" customHeight="false" outlineLevel="0" collapsed="false">
      <c r="B199" s="243"/>
      <c r="C199" s="244"/>
      <c r="D199" s="211" t="s">
        <v>186</v>
      </c>
      <c r="E199" s="245"/>
      <c r="F199" s="246" t="s">
        <v>862</v>
      </c>
      <c r="G199" s="244"/>
      <c r="H199" s="245"/>
      <c r="I199" s="247"/>
      <c r="J199" s="244"/>
      <c r="K199" s="244"/>
      <c r="L199" s="248"/>
      <c r="M199" s="249"/>
      <c r="N199" s="250"/>
      <c r="O199" s="250"/>
      <c r="P199" s="250"/>
      <c r="Q199" s="250"/>
      <c r="R199" s="250"/>
      <c r="S199" s="250"/>
      <c r="T199" s="251"/>
      <c r="AT199" s="252" t="s">
        <v>186</v>
      </c>
      <c r="AU199" s="252" t="s">
        <v>85</v>
      </c>
      <c r="AV199" s="242" t="s">
        <v>83</v>
      </c>
      <c r="AW199" s="242" t="s">
        <v>36</v>
      </c>
      <c r="AX199" s="242" t="s">
        <v>75</v>
      </c>
      <c r="AY199" s="252" t="s">
        <v>175</v>
      </c>
    </row>
    <row r="200" s="218" customFormat="true" ht="12.8" hidden="false" customHeight="false" outlineLevel="0" collapsed="false">
      <c r="B200" s="219"/>
      <c r="C200" s="220"/>
      <c r="D200" s="211" t="s">
        <v>186</v>
      </c>
      <c r="E200" s="221"/>
      <c r="F200" s="222" t="s">
        <v>879</v>
      </c>
      <c r="G200" s="220"/>
      <c r="H200" s="223" t="n">
        <v>27.72</v>
      </c>
      <c r="I200" s="224"/>
      <c r="J200" s="220"/>
      <c r="K200" s="220"/>
      <c r="L200" s="225"/>
      <c r="M200" s="226"/>
      <c r="N200" s="227"/>
      <c r="O200" s="227"/>
      <c r="P200" s="227"/>
      <c r="Q200" s="227"/>
      <c r="R200" s="227"/>
      <c r="S200" s="227"/>
      <c r="T200" s="228"/>
      <c r="AT200" s="229" t="s">
        <v>186</v>
      </c>
      <c r="AU200" s="229" t="s">
        <v>85</v>
      </c>
      <c r="AV200" s="218" t="s">
        <v>85</v>
      </c>
      <c r="AW200" s="218" t="s">
        <v>36</v>
      </c>
      <c r="AX200" s="218" t="s">
        <v>83</v>
      </c>
      <c r="AY200" s="229" t="s">
        <v>175</v>
      </c>
    </row>
    <row r="201" s="31" customFormat="true" ht="16.5" hidden="false" customHeight="true" outlineLevel="0" collapsed="false">
      <c r="A201" s="24"/>
      <c r="B201" s="25"/>
      <c r="C201" s="198" t="s">
        <v>354</v>
      </c>
      <c r="D201" s="198" t="s">
        <v>177</v>
      </c>
      <c r="E201" s="199" t="s">
        <v>415</v>
      </c>
      <c r="F201" s="200" t="s">
        <v>416</v>
      </c>
      <c r="G201" s="201" t="s">
        <v>112</v>
      </c>
      <c r="H201" s="202" t="n">
        <v>112.315</v>
      </c>
      <c r="I201" s="203"/>
      <c r="J201" s="204" t="n">
        <f aca="false">ROUND(I201*H201,2)</f>
        <v>0</v>
      </c>
      <c r="K201" s="200" t="s">
        <v>180</v>
      </c>
      <c r="L201" s="30"/>
      <c r="M201" s="205"/>
      <c r="N201" s="206" t="s">
        <v>46</v>
      </c>
      <c r="O201" s="67"/>
      <c r="P201" s="207" t="n">
        <f aca="false">O201*H201</f>
        <v>0</v>
      </c>
      <c r="Q201" s="207" t="n">
        <v>2.43408</v>
      </c>
      <c r="R201" s="207" t="n">
        <f aca="false">Q201*H201</f>
        <v>273.3836952</v>
      </c>
      <c r="S201" s="207" t="n">
        <v>0</v>
      </c>
      <c r="T201" s="208" t="n">
        <f aca="false">S201*H201</f>
        <v>0</v>
      </c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R201" s="209" t="s">
        <v>149</v>
      </c>
      <c r="AT201" s="209" t="s">
        <v>177</v>
      </c>
      <c r="AU201" s="209" t="s">
        <v>85</v>
      </c>
      <c r="AY201" s="3" t="s">
        <v>175</v>
      </c>
      <c r="BE201" s="210" t="n">
        <f aca="false">IF(N201="základní",J201,0)</f>
        <v>0</v>
      </c>
      <c r="BF201" s="210" t="n">
        <f aca="false">IF(N201="snížená",J201,0)</f>
        <v>0</v>
      </c>
      <c r="BG201" s="210" t="n">
        <f aca="false">IF(N201="zákl. přenesená",J201,0)</f>
        <v>0</v>
      </c>
      <c r="BH201" s="210" t="n">
        <f aca="false">IF(N201="sníž. přenesená",J201,0)</f>
        <v>0</v>
      </c>
      <c r="BI201" s="210" t="n">
        <f aca="false">IF(N201="nulová",J201,0)</f>
        <v>0</v>
      </c>
      <c r="BJ201" s="3" t="s">
        <v>83</v>
      </c>
      <c r="BK201" s="210" t="n">
        <f aca="false">ROUND(I201*H201,2)</f>
        <v>0</v>
      </c>
      <c r="BL201" s="3" t="s">
        <v>149</v>
      </c>
      <c r="BM201" s="209" t="s">
        <v>417</v>
      </c>
    </row>
    <row r="202" s="31" customFormat="true" ht="12.8" hidden="false" customHeight="false" outlineLevel="0" collapsed="false">
      <c r="A202" s="24"/>
      <c r="B202" s="25"/>
      <c r="C202" s="26"/>
      <c r="D202" s="211" t="s">
        <v>182</v>
      </c>
      <c r="E202" s="26"/>
      <c r="F202" s="212" t="s">
        <v>418</v>
      </c>
      <c r="G202" s="26"/>
      <c r="H202" s="26"/>
      <c r="I202" s="213"/>
      <c r="J202" s="26"/>
      <c r="K202" s="26"/>
      <c r="L202" s="30"/>
      <c r="M202" s="214"/>
      <c r="N202" s="215"/>
      <c r="O202" s="67"/>
      <c r="P202" s="67"/>
      <c r="Q202" s="67"/>
      <c r="R202" s="67"/>
      <c r="S202" s="67"/>
      <c r="T202" s="68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T202" s="3" t="s">
        <v>182</v>
      </c>
      <c r="AU202" s="3" t="s">
        <v>85</v>
      </c>
    </row>
    <row r="203" s="31" customFormat="true" ht="12.8" hidden="false" customHeight="false" outlineLevel="0" collapsed="false">
      <c r="A203" s="24"/>
      <c r="B203" s="25"/>
      <c r="C203" s="26"/>
      <c r="D203" s="216" t="s">
        <v>184</v>
      </c>
      <c r="E203" s="26"/>
      <c r="F203" s="217" t="s">
        <v>419</v>
      </c>
      <c r="G203" s="26"/>
      <c r="H203" s="26"/>
      <c r="I203" s="213"/>
      <c r="J203" s="26"/>
      <c r="K203" s="26"/>
      <c r="L203" s="30"/>
      <c r="M203" s="214"/>
      <c r="N203" s="215"/>
      <c r="O203" s="67"/>
      <c r="P203" s="67"/>
      <c r="Q203" s="67"/>
      <c r="R203" s="67"/>
      <c r="S203" s="67"/>
      <c r="T203" s="68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T203" s="3" t="s">
        <v>184</v>
      </c>
      <c r="AU203" s="3" t="s">
        <v>85</v>
      </c>
    </row>
    <row r="204" s="31" customFormat="true" ht="31.3" hidden="false" customHeight="false" outlineLevel="0" collapsed="false">
      <c r="A204" s="24"/>
      <c r="B204" s="25"/>
      <c r="C204" s="26"/>
      <c r="D204" s="211" t="s">
        <v>411</v>
      </c>
      <c r="E204" s="26"/>
      <c r="F204" s="253" t="s">
        <v>420</v>
      </c>
      <c r="G204" s="26"/>
      <c r="H204" s="26"/>
      <c r="I204" s="213"/>
      <c r="J204" s="26"/>
      <c r="K204" s="26"/>
      <c r="L204" s="30"/>
      <c r="M204" s="214"/>
      <c r="N204" s="215"/>
      <c r="O204" s="67"/>
      <c r="P204" s="67"/>
      <c r="Q204" s="67"/>
      <c r="R204" s="67"/>
      <c r="S204" s="67"/>
      <c r="T204" s="68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T204" s="3" t="s">
        <v>411</v>
      </c>
      <c r="AU204" s="3" t="s">
        <v>85</v>
      </c>
    </row>
    <row r="205" s="242" customFormat="true" ht="12.8" hidden="false" customHeight="false" outlineLevel="0" collapsed="false">
      <c r="B205" s="243"/>
      <c r="C205" s="244"/>
      <c r="D205" s="211" t="s">
        <v>186</v>
      </c>
      <c r="E205" s="245"/>
      <c r="F205" s="246" t="s">
        <v>862</v>
      </c>
      <c r="G205" s="244"/>
      <c r="H205" s="245"/>
      <c r="I205" s="247"/>
      <c r="J205" s="244"/>
      <c r="K205" s="244"/>
      <c r="L205" s="248"/>
      <c r="M205" s="249"/>
      <c r="N205" s="250"/>
      <c r="O205" s="250"/>
      <c r="P205" s="250"/>
      <c r="Q205" s="250"/>
      <c r="R205" s="250"/>
      <c r="S205" s="250"/>
      <c r="T205" s="251"/>
      <c r="AT205" s="252" t="s">
        <v>186</v>
      </c>
      <c r="AU205" s="252" t="s">
        <v>85</v>
      </c>
      <c r="AV205" s="242" t="s">
        <v>83</v>
      </c>
      <c r="AW205" s="242" t="s">
        <v>36</v>
      </c>
      <c r="AX205" s="242" t="s">
        <v>75</v>
      </c>
      <c r="AY205" s="252" t="s">
        <v>175</v>
      </c>
    </row>
    <row r="206" s="218" customFormat="true" ht="19.4" hidden="false" customHeight="false" outlineLevel="0" collapsed="false">
      <c r="B206" s="219"/>
      <c r="C206" s="220"/>
      <c r="D206" s="211" t="s">
        <v>186</v>
      </c>
      <c r="E206" s="221"/>
      <c r="F206" s="222" t="s">
        <v>880</v>
      </c>
      <c r="G206" s="220"/>
      <c r="H206" s="223" t="n">
        <v>143.687</v>
      </c>
      <c r="I206" s="224"/>
      <c r="J206" s="220"/>
      <c r="K206" s="220"/>
      <c r="L206" s="225"/>
      <c r="M206" s="226"/>
      <c r="N206" s="227"/>
      <c r="O206" s="227"/>
      <c r="P206" s="227"/>
      <c r="Q206" s="227"/>
      <c r="R206" s="227"/>
      <c r="S206" s="227"/>
      <c r="T206" s="228"/>
      <c r="AT206" s="229" t="s">
        <v>186</v>
      </c>
      <c r="AU206" s="229" t="s">
        <v>85</v>
      </c>
      <c r="AV206" s="218" t="s">
        <v>85</v>
      </c>
      <c r="AW206" s="218" t="s">
        <v>36</v>
      </c>
      <c r="AX206" s="218" t="s">
        <v>75</v>
      </c>
      <c r="AY206" s="229" t="s">
        <v>175</v>
      </c>
    </row>
    <row r="207" s="254" customFormat="true" ht="12.8" hidden="false" customHeight="false" outlineLevel="0" collapsed="false">
      <c r="B207" s="255"/>
      <c r="C207" s="256"/>
      <c r="D207" s="211" t="s">
        <v>186</v>
      </c>
      <c r="E207" s="257"/>
      <c r="F207" s="258" t="s">
        <v>428</v>
      </c>
      <c r="G207" s="256"/>
      <c r="H207" s="259" t="n">
        <v>143.687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AT207" s="265" t="s">
        <v>186</v>
      </c>
      <c r="AU207" s="265" t="s">
        <v>85</v>
      </c>
      <c r="AV207" s="254" t="s">
        <v>194</v>
      </c>
      <c r="AW207" s="254" t="s">
        <v>36</v>
      </c>
      <c r="AX207" s="254" t="s">
        <v>75</v>
      </c>
      <c r="AY207" s="265" t="s">
        <v>175</v>
      </c>
    </row>
    <row r="208" s="218" customFormat="true" ht="12.8" hidden="false" customHeight="false" outlineLevel="0" collapsed="false">
      <c r="B208" s="219"/>
      <c r="C208" s="220"/>
      <c r="D208" s="211" t="s">
        <v>186</v>
      </c>
      <c r="E208" s="221"/>
      <c r="F208" s="222" t="s">
        <v>431</v>
      </c>
      <c r="G208" s="220"/>
      <c r="H208" s="223" t="n">
        <v>-31.372</v>
      </c>
      <c r="I208" s="224"/>
      <c r="J208" s="220"/>
      <c r="K208" s="220"/>
      <c r="L208" s="225"/>
      <c r="M208" s="226"/>
      <c r="N208" s="227"/>
      <c r="O208" s="227"/>
      <c r="P208" s="227"/>
      <c r="Q208" s="227"/>
      <c r="R208" s="227"/>
      <c r="S208" s="227"/>
      <c r="T208" s="228"/>
      <c r="AT208" s="229" t="s">
        <v>186</v>
      </c>
      <c r="AU208" s="229" t="s">
        <v>85</v>
      </c>
      <c r="AV208" s="218" t="s">
        <v>85</v>
      </c>
      <c r="AW208" s="218" t="s">
        <v>36</v>
      </c>
      <c r="AX208" s="218" t="s">
        <v>75</v>
      </c>
      <c r="AY208" s="229" t="s">
        <v>175</v>
      </c>
    </row>
    <row r="209" s="230" customFormat="true" ht="12.8" hidden="false" customHeight="false" outlineLevel="0" collapsed="false">
      <c r="B209" s="231"/>
      <c r="C209" s="232"/>
      <c r="D209" s="211" t="s">
        <v>186</v>
      </c>
      <c r="E209" s="233"/>
      <c r="F209" s="234" t="s">
        <v>210</v>
      </c>
      <c r="G209" s="232"/>
      <c r="H209" s="235" t="n">
        <v>112.315</v>
      </c>
      <c r="I209" s="236"/>
      <c r="J209" s="232"/>
      <c r="K209" s="232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186</v>
      </c>
      <c r="AU209" s="241" t="s">
        <v>85</v>
      </c>
      <c r="AV209" s="230" t="s">
        <v>149</v>
      </c>
      <c r="AW209" s="230" t="s">
        <v>36</v>
      </c>
      <c r="AX209" s="230" t="s">
        <v>83</v>
      </c>
      <c r="AY209" s="241" t="s">
        <v>175</v>
      </c>
    </row>
    <row r="210" s="31" customFormat="true" ht="16.5" hidden="false" customHeight="true" outlineLevel="0" collapsed="false">
      <c r="A210" s="24"/>
      <c r="B210" s="25"/>
      <c r="C210" s="198" t="s">
        <v>361</v>
      </c>
      <c r="D210" s="198" t="s">
        <v>177</v>
      </c>
      <c r="E210" s="199" t="s">
        <v>433</v>
      </c>
      <c r="F210" s="200" t="s">
        <v>434</v>
      </c>
      <c r="G210" s="201" t="s">
        <v>112</v>
      </c>
      <c r="H210" s="202" t="n">
        <v>31.372</v>
      </c>
      <c r="I210" s="203"/>
      <c r="J210" s="204" t="n">
        <f aca="false">ROUND(I210*H210,2)</f>
        <v>0</v>
      </c>
      <c r="K210" s="200"/>
      <c r="L210" s="30"/>
      <c r="M210" s="205"/>
      <c r="N210" s="206" t="s">
        <v>46</v>
      </c>
      <c r="O210" s="67"/>
      <c r="P210" s="207" t="n">
        <f aca="false">O210*H210</f>
        <v>0</v>
      </c>
      <c r="Q210" s="207" t="n">
        <v>2.43408</v>
      </c>
      <c r="R210" s="207" t="n">
        <f aca="false">Q210*H210</f>
        <v>76.36195776</v>
      </c>
      <c r="S210" s="207" t="n">
        <v>0</v>
      </c>
      <c r="T210" s="208" t="n">
        <f aca="false">S210*H210</f>
        <v>0</v>
      </c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R210" s="209" t="s">
        <v>149</v>
      </c>
      <c r="AT210" s="209" t="s">
        <v>177</v>
      </c>
      <c r="AU210" s="209" t="s">
        <v>85</v>
      </c>
      <c r="AY210" s="3" t="s">
        <v>175</v>
      </c>
      <c r="BE210" s="210" t="n">
        <f aca="false">IF(N210="základní",J210,0)</f>
        <v>0</v>
      </c>
      <c r="BF210" s="210" t="n">
        <f aca="false">IF(N210="snížená",J210,0)</f>
        <v>0</v>
      </c>
      <c r="BG210" s="210" t="n">
        <f aca="false">IF(N210="zákl. přenesená",J210,0)</f>
        <v>0</v>
      </c>
      <c r="BH210" s="210" t="n">
        <f aca="false">IF(N210="sníž. přenesená",J210,0)</f>
        <v>0</v>
      </c>
      <c r="BI210" s="210" t="n">
        <f aca="false">IF(N210="nulová",J210,0)</f>
        <v>0</v>
      </c>
      <c r="BJ210" s="3" t="s">
        <v>83</v>
      </c>
      <c r="BK210" s="210" t="n">
        <f aca="false">ROUND(I210*H210,2)</f>
        <v>0</v>
      </c>
      <c r="BL210" s="3" t="s">
        <v>149</v>
      </c>
      <c r="BM210" s="209" t="s">
        <v>435</v>
      </c>
    </row>
    <row r="211" s="31" customFormat="true" ht="12.8" hidden="false" customHeight="false" outlineLevel="0" collapsed="false">
      <c r="A211" s="24"/>
      <c r="B211" s="25"/>
      <c r="C211" s="26"/>
      <c r="D211" s="211" t="s">
        <v>182</v>
      </c>
      <c r="E211" s="26"/>
      <c r="F211" s="212" t="s">
        <v>436</v>
      </c>
      <c r="G211" s="26"/>
      <c r="H211" s="26"/>
      <c r="I211" s="213"/>
      <c r="J211" s="26"/>
      <c r="K211" s="26"/>
      <c r="L211" s="30"/>
      <c r="M211" s="214"/>
      <c r="N211" s="215"/>
      <c r="O211" s="67"/>
      <c r="P211" s="67"/>
      <c r="Q211" s="67"/>
      <c r="R211" s="67"/>
      <c r="S211" s="67"/>
      <c r="T211" s="68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T211" s="3" t="s">
        <v>182</v>
      </c>
      <c r="AU211" s="3" t="s">
        <v>85</v>
      </c>
    </row>
    <row r="212" s="31" customFormat="true" ht="31.3" hidden="false" customHeight="false" outlineLevel="0" collapsed="false">
      <c r="A212" s="24"/>
      <c r="B212" s="25"/>
      <c r="C212" s="26"/>
      <c r="D212" s="211" t="s">
        <v>411</v>
      </c>
      <c r="E212" s="26"/>
      <c r="F212" s="253" t="s">
        <v>437</v>
      </c>
      <c r="G212" s="26"/>
      <c r="H212" s="26"/>
      <c r="I212" s="213"/>
      <c r="J212" s="26"/>
      <c r="K212" s="26"/>
      <c r="L212" s="30"/>
      <c r="M212" s="214"/>
      <c r="N212" s="215"/>
      <c r="O212" s="67"/>
      <c r="P212" s="67"/>
      <c r="Q212" s="67"/>
      <c r="R212" s="67"/>
      <c r="S212" s="67"/>
      <c r="T212" s="68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T212" s="3" t="s">
        <v>411</v>
      </c>
      <c r="AU212" s="3" t="s">
        <v>85</v>
      </c>
    </row>
    <row r="213" s="218" customFormat="true" ht="12.8" hidden="false" customHeight="false" outlineLevel="0" collapsed="false">
      <c r="B213" s="219"/>
      <c r="C213" s="220"/>
      <c r="D213" s="211" t="s">
        <v>186</v>
      </c>
      <c r="E213" s="221"/>
      <c r="F213" s="222" t="s">
        <v>438</v>
      </c>
      <c r="G213" s="220"/>
      <c r="H213" s="223" t="n">
        <v>31.372</v>
      </c>
      <c r="I213" s="224"/>
      <c r="J213" s="220"/>
      <c r="K213" s="220"/>
      <c r="L213" s="225"/>
      <c r="M213" s="226"/>
      <c r="N213" s="227"/>
      <c r="O213" s="227"/>
      <c r="P213" s="227"/>
      <c r="Q213" s="227"/>
      <c r="R213" s="227"/>
      <c r="S213" s="227"/>
      <c r="T213" s="228"/>
      <c r="AT213" s="229" t="s">
        <v>186</v>
      </c>
      <c r="AU213" s="229" t="s">
        <v>85</v>
      </c>
      <c r="AV213" s="218" t="s">
        <v>85</v>
      </c>
      <c r="AW213" s="218" t="s">
        <v>36</v>
      </c>
      <c r="AX213" s="218" t="s">
        <v>75</v>
      </c>
      <c r="AY213" s="229" t="s">
        <v>175</v>
      </c>
    </row>
    <row r="214" s="230" customFormat="true" ht="12.8" hidden="false" customHeight="false" outlineLevel="0" collapsed="false">
      <c r="B214" s="231"/>
      <c r="C214" s="232"/>
      <c r="D214" s="211" t="s">
        <v>186</v>
      </c>
      <c r="E214" s="233" t="s">
        <v>114</v>
      </c>
      <c r="F214" s="234" t="s">
        <v>210</v>
      </c>
      <c r="G214" s="232"/>
      <c r="H214" s="235" t="n">
        <v>31.372</v>
      </c>
      <c r="I214" s="236"/>
      <c r="J214" s="232"/>
      <c r="K214" s="232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186</v>
      </c>
      <c r="AU214" s="241" t="s">
        <v>85</v>
      </c>
      <c r="AV214" s="230" t="s">
        <v>149</v>
      </c>
      <c r="AW214" s="230" t="s">
        <v>36</v>
      </c>
      <c r="AX214" s="230" t="s">
        <v>83</v>
      </c>
      <c r="AY214" s="241" t="s">
        <v>175</v>
      </c>
    </row>
    <row r="215" s="31" customFormat="true" ht="16.5" hidden="false" customHeight="true" outlineLevel="0" collapsed="false">
      <c r="A215" s="24"/>
      <c r="B215" s="25"/>
      <c r="C215" s="198" t="s">
        <v>369</v>
      </c>
      <c r="D215" s="198" t="s">
        <v>177</v>
      </c>
      <c r="E215" s="199" t="s">
        <v>440</v>
      </c>
      <c r="F215" s="200" t="s">
        <v>441</v>
      </c>
      <c r="G215" s="201" t="s">
        <v>129</v>
      </c>
      <c r="H215" s="202" t="n">
        <v>36.3</v>
      </c>
      <c r="I215" s="203"/>
      <c r="J215" s="204" t="n">
        <f aca="false">ROUND(I215*H215,2)</f>
        <v>0</v>
      </c>
      <c r="K215" s="200" t="s">
        <v>180</v>
      </c>
      <c r="L215" s="30"/>
      <c r="M215" s="205"/>
      <c r="N215" s="206" t="s">
        <v>46</v>
      </c>
      <c r="O215" s="67"/>
      <c r="P215" s="207" t="n">
        <f aca="false">O215*H215</f>
        <v>0</v>
      </c>
      <c r="Q215" s="207" t="n">
        <v>0</v>
      </c>
      <c r="R215" s="207" t="n">
        <f aca="false">Q215*H215</f>
        <v>0</v>
      </c>
      <c r="S215" s="207" t="n">
        <v>0</v>
      </c>
      <c r="T215" s="208" t="n">
        <f aca="false">S215*H215</f>
        <v>0</v>
      </c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R215" s="209" t="s">
        <v>149</v>
      </c>
      <c r="AT215" s="209" t="s">
        <v>177</v>
      </c>
      <c r="AU215" s="209" t="s">
        <v>85</v>
      </c>
      <c r="AY215" s="3" t="s">
        <v>175</v>
      </c>
      <c r="BE215" s="210" t="n">
        <f aca="false">IF(N215="základní",J215,0)</f>
        <v>0</v>
      </c>
      <c r="BF215" s="210" t="n">
        <f aca="false">IF(N215="snížená",J215,0)</f>
        <v>0</v>
      </c>
      <c r="BG215" s="210" t="n">
        <f aca="false">IF(N215="zákl. přenesená",J215,0)</f>
        <v>0</v>
      </c>
      <c r="BH215" s="210" t="n">
        <f aca="false">IF(N215="sníž. přenesená",J215,0)</f>
        <v>0</v>
      </c>
      <c r="BI215" s="210" t="n">
        <f aca="false">IF(N215="nulová",J215,0)</f>
        <v>0</v>
      </c>
      <c r="BJ215" s="3" t="s">
        <v>83</v>
      </c>
      <c r="BK215" s="210" t="n">
        <f aca="false">ROUND(I215*H215,2)</f>
        <v>0</v>
      </c>
      <c r="BL215" s="3" t="s">
        <v>149</v>
      </c>
      <c r="BM215" s="209" t="s">
        <v>688</v>
      </c>
    </row>
    <row r="216" s="31" customFormat="true" ht="16.4" hidden="false" customHeight="false" outlineLevel="0" collapsed="false">
      <c r="A216" s="24"/>
      <c r="B216" s="25"/>
      <c r="C216" s="26"/>
      <c r="D216" s="211" t="s">
        <v>182</v>
      </c>
      <c r="E216" s="26"/>
      <c r="F216" s="212" t="s">
        <v>443</v>
      </c>
      <c r="G216" s="26"/>
      <c r="H216" s="26"/>
      <c r="I216" s="213"/>
      <c r="J216" s="26"/>
      <c r="K216" s="26"/>
      <c r="L216" s="30"/>
      <c r="M216" s="214"/>
      <c r="N216" s="215"/>
      <c r="O216" s="67"/>
      <c r="P216" s="67"/>
      <c r="Q216" s="67"/>
      <c r="R216" s="67"/>
      <c r="S216" s="67"/>
      <c r="T216" s="68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T216" s="3" t="s">
        <v>182</v>
      </c>
      <c r="AU216" s="3" t="s">
        <v>85</v>
      </c>
    </row>
    <row r="217" s="31" customFormat="true" ht="12.8" hidden="false" customHeight="false" outlineLevel="0" collapsed="false">
      <c r="A217" s="24"/>
      <c r="B217" s="25"/>
      <c r="C217" s="26"/>
      <c r="D217" s="216" t="s">
        <v>184</v>
      </c>
      <c r="E217" s="26"/>
      <c r="F217" s="217" t="s">
        <v>444</v>
      </c>
      <c r="G217" s="26"/>
      <c r="H217" s="26"/>
      <c r="I217" s="213"/>
      <c r="J217" s="26"/>
      <c r="K217" s="26"/>
      <c r="L217" s="30"/>
      <c r="M217" s="214"/>
      <c r="N217" s="215"/>
      <c r="O217" s="67"/>
      <c r="P217" s="67"/>
      <c r="Q217" s="67"/>
      <c r="R217" s="67"/>
      <c r="S217" s="67"/>
      <c r="T217" s="68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T217" s="3" t="s">
        <v>184</v>
      </c>
      <c r="AU217" s="3" t="s">
        <v>85</v>
      </c>
    </row>
    <row r="218" s="242" customFormat="true" ht="12.8" hidden="false" customHeight="false" outlineLevel="0" collapsed="false">
      <c r="B218" s="243"/>
      <c r="C218" s="244"/>
      <c r="D218" s="211" t="s">
        <v>186</v>
      </c>
      <c r="E218" s="245"/>
      <c r="F218" s="246" t="s">
        <v>862</v>
      </c>
      <c r="G218" s="244"/>
      <c r="H218" s="245"/>
      <c r="I218" s="247"/>
      <c r="J218" s="244"/>
      <c r="K218" s="244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186</v>
      </c>
      <c r="AU218" s="252" t="s">
        <v>85</v>
      </c>
      <c r="AV218" s="242" t="s">
        <v>83</v>
      </c>
      <c r="AW218" s="242" t="s">
        <v>36</v>
      </c>
      <c r="AX218" s="242" t="s">
        <v>75</v>
      </c>
      <c r="AY218" s="252" t="s">
        <v>175</v>
      </c>
    </row>
    <row r="219" s="218" customFormat="true" ht="12.8" hidden="false" customHeight="false" outlineLevel="0" collapsed="false">
      <c r="B219" s="219"/>
      <c r="C219" s="220"/>
      <c r="D219" s="211" t="s">
        <v>186</v>
      </c>
      <c r="E219" s="221"/>
      <c r="F219" s="222" t="s">
        <v>881</v>
      </c>
      <c r="G219" s="220"/>
      <c r="H219" s="223" t="n">
        <v>36.3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AT219" s="229" t="s">
        <v>186</v>
      </c>
      <c r="AU219" s="229" t="s">
        <v>85</v>
      </c>
      <c r="AV219" s="218" t="s">
        <v>85</v>
      </c>
      <c r="AW219" s="218" t="s">
        <v>36</v>
      </c>
      <c r="AX219" s="218" t="s">
        <v>83</v>
      </c>
      <c r="AY219" s="229" t="s">
        <v>175</v>
      </c>
    </row>
    <row r="220" s="31" customFormat="true" ht="16.5" hidden="false" customHeight="true" outlineLevel="0" collapsed="false">
      <c r="A220" s="24"/>
      <c r="B220" s="25"/>
      <c r="C220" s="198" t="s">
        <v>375</v>
      </c>
      <c r="D220" s="198" t="s">
        <v>177</v>
      </c>
      <c r="E220" s="199" t="s">
        <v>447</v>
      </c>
      <c r="F220" s="200" t="s">
        <v>448</v>
      </c>
      <c r="G220" s="201" t="s">
        <v>129</v>
      </c>
      <c r="H220" s="202" t="n">
        <v>159.8</v>
      </c>
      <c r="I220" s="203"/>
      <c r="J220" s="204" t="n">
        <f aca="false">ROUND(I220*H220,2)</f>
        <v>0</v>
      </c>
      <c r="K220" s="200" t="s">
        <v>180</v>
      </c>
      <c r="L220" s="30"/>
      <c r="M220" s="205"/>
      <c r="N220" s="206" t="s">
        <v>46</v>
      </c>
      <c r="O220" s="67"/>
      <c r="P220" s="207" t="n">
        <f aca="false">O220*H220</f>
        <v>0</v>
      </c>
      <c r="Q220" s="207" t="n">
        <v>0</v>
      </c>
      <c r="R220" s="207" t="n">
        <f aca="false">Q220*H220</f>
        <v>0</v>
      </c>
      <c r="S220" s="207" t="n">
        <v>0</v>
      </c>
      <c r="T220" s="208" t="n">
        <f aca="false">S220*H220</f>
        <v>0</v>
      </c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R220" s="209" t="s">
        <v>149</v>
      </c>
      <c r="AT220" s="209" t="s">
        <v>177</v>
      </c>
      <c r="AU220" s="209" t="s">
        <v>85</v>
      </c>
      <c r="AY220" s="3" t="s">
        <v>175</v>
      </c>
      <c r="BE220" s="210" t="n">
        <f aca="false">IF(N220="základní",J220,0)</f>
        <v>0</v>
      </c>
      <c r="BF220" s="210" t="n">
        <f aca="false">IF(N220="snížená",J220,0)</f>
        <v>0</v>
      </c>
      <c r="BG220" s="210" t="n">
        <f aca="false">IF(N220="zákl. přenesená",J220,0)</f>
        <v>0</v>
      </c>
      <c r="BH220" s="210" t="n">
        <f aca="false">IF(N220="sníž. přenesená",J220,0)</f>
        <v>0</v>
      </c>
      <c r="BI220" s="210" t="n">
        <f aca="false">IF(N220="nulová",J220,0)</f>
        <v>0</v>
      </c>
      <c r="BJ220" s="3" t="s">
        <v>83</v>
      </c>
      <c r="BK220" s="210" t="n">
        <f aca="false">ROUND(I220*H220,2)</f>
        <v>0</v>
      </c>
      <c r="BL220" s="3" t="s">
        <v>149</v>
      </c>
      <c r="BM220" s="209" t="s">
        <v>691</v>
      </c>
    </row>
    <row r="221" s="31" customFormat="true" ht="16.4" hidden="false" customHeight="false" outlineLevel="0" collapsed="false">
      <c r="A221" s="24"/>
      <c r="B221" s="25"/>
      <c r="C221" s="26"/>
      <c r="D221" s="211" t="s">
        <v>182</v>
      </c>
      <c r="E221" s="26"/>
      <c r="F221" s="212" t="s">
        <v>450</v>
      </c>
      <c r="G221" s="26"/>
      <c r="H221" s="26"/>
      <c r="I221" s="213"/>
      <c r="J221" s="26"/>
      <c r="K221" s="26"/>
      <c r="L221" s="30"/>
      <c r="M221" s="214"/>
      <c r="N221" s="215"/>
      <c r="O221" s="67"/>
      <c r="P221" s="67"/>
      <c r="Q221" s="67"/>
      <c r="R221" s="67"/>
      <c r="S221" s="67"/>
      <c r="T221" s="68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T221" s="3" t="s">
        <v>182</v>
      </c>
      <c r="AU221" s="3" t="s">
        <v>85</v>
      </c>
    </row>
    <row r="222" s="31" customFormat="true" ht="12.8" hidden="false" customHeight="false" outlineLevel="0" collapsed="false">
      <c r="A222" s="24"/>
      <c r="B222" s="25"/>
      <c r="C222" s="26"/>
      <c r="D222" s="216" t="s">
        <v>184</v>
      </c>
      <c r="E222" s="26"/>
      <c r="F222" s="217" t="s">
        <v>451</v>
      </c>
      <c r="G222" s="26"/>
      <c r="H222" s="26"/>
      <c r="I222" s="213"/>
      <c r="J222" s="26"/>
      <c r="K222" s="26"/>
      <c r="L222" s="30"/>
      <c r="M222" s="214"/>
      <c r="N222" s="215"/>
      <c r="O222" s="67"/>
      <c r="P222" s="67"/>
      <c r="Q222" s="67"/>
      <c r="R222" s="67"/>
      <c r="S222" s="67"/>
      <c r="T222" s="68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T222" s="3" t="s">
        <v>184</v>
      </c>
      <c r="AU222" s="3" t="s">
        <v>85</v>
      </c>
    </row>
    <row r="223" s="242" customFormat="true" ht="12.8" hidden="false" customHeight="false" outlineLevel="0" collapsed="false">
      <c r="B223" s="243"/>
      <c r="C223" s="244"/>
      <c r="D223" s="211" t="s">
        <v>186</v>
      </c>
      <c r="E223" s="245"/>
      <c r="F223" s="246" t="s">
        <v>862</v>
      </c>
      <c r="G223" s="244"/>
      <c r="H223" s="245"/>
      <c r="I223" s="247"/>
      <c r="J223" s="244"/>
      <c r="K223" s="244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186</v>
      </c>
      <c r="AU223" s="252" t="s">
        <v>85</v>
      </c>
      <c r="AV223" s="242" t="s">
        <v>83</v>
      </c>
      <c r="AW223" s="242" t="s">
        <v>36</v>
      </c>
      <c r="AX223" s="242" t="s">
        <v>75</v>
      </c>
      <c r="AY223" s="252" t="s">
        <v>175</v>
      </c>
    </row>
    <row r="224" s="218" customFormat="true" ht="12.8" hidden="false" customHeight="false" outlineLevel="0" collapsed="false">
      <c r="B224" s="219"/>
      <c r="C224" s="220"/>
      <c r="D224" s="211" t="s">
        <v>186</v>
      </c>
      <c r="E224" s="221"/>
      <c r="F224" s="222" t="s">
        <v>882</v>
      </c>
      <c r="G224" s="220"/>
      <c r="H224" s="223" t="n">
        <v>159.8</v>
      </c>
      <c r="I224" s="224"/>
      <c r="J224" s="220"/>
      <c r="K224" s="220"/>
      <c r="L224" s="225"/>
      <c r="M224" s="226"/>
      <c r="N224" s="227"/>
      <c r="O224" s="227"/>
      <c r="P224" s="227"/>
      <c r="Q224" s="227"/>
      <c r="R224" s="227"/>
      <c r="S224" s="227"/>
      <c r="T224" s="228"/>
      <c r="AT224" s="229" t="s">
        <v>186</v>
      </c>
      <c r="AU224" s="229" t="s">
        <v>85</v>
      </c>
      <c r="AV224" s="218" t="s">
        <v>85</v>
      </c>
      <c r="AW224" s="218" t="s">
        <v>36</v>
      </c>
      <c r="AX224" s="218" t="s">
        <v>83</v>
      </c>
      <c r="AY224" s="229" t="s">
        <v>175</v>
      </c>
    </row>
    <row r="225" s="181" customFormat="true" ht="22.8" hidden="false" customHeight="true" outlineLevel="0" collapsed="false">
      <c r="B225" s="182"/>
      <c r="C225" s="183"/>
      <c r="D225" s="184" t="s">
        <v>74</v>
      </c>
      <c r="E225" s="196" t="s">
        <v>460</v>
      </c>
      <c r="F225" s="196" t="s">
        <v>461</v>
      </c>
      <c r="G225" s="183"/>
      <c r="H225" s="183"/>
      <c r="I225" s="186"/>
      <c r="J225" s="197" t="n">
        <f aca="false">BK225</f>
        <v>0</v>
      </c>
      <c r="K225" s="183"/>
      <c r="L225" s="188"/>
      <c r="M225" s="189"/>
      <c r="N225" s="190"/>
      <c r="O225" s="190"/>
      <c r="P225" s="191" t="n">
        <f aca="false">SUM(P226:P237)</f>
        <v>0</v>
      </c>
      <c r="Q225" s="190"/>
      <c r="R225" s="191" t="n">
        <f aca="false">SUM(R226:R237)</f>
        <v>0</v>
      </c>
      <c r="S225" s="190"/>
      <c r="T225" s="192" t="n">
        <f aca="false">SUM(T226:T237)</f>
        <v>0</v>
      </c>
      <c r="AR225" s="193" t="s">
        <v>83</v>
      </c>
      <c r="AT225" s="194" t="s">
        <v>74</v>
      </c>
      <c r="AU225" s="194" t="s">
        <v>83</v>
      </c>
      <c r="AY225" s="193" t="s">
        <v>175</v>
      </c>
      <c r="BK225" s="195" t="n">
        <f aca="false">SUM(BK226:BK237)</f>
        <v>0</v>
      </c>
    </row>
    <row r="226" s="31" customFormat="true" ht="16.5" hidden="false" customHeight="true" outlineLevel="0" collapsed="false">
      <c r="A226" s="24"/>
      <c r="B226" s="25"/>
      <c r="C226" s="198" t="s">
        <v>381</v>
      </c>
      <c r="D226" s="198" t="s">
        <v>177</v>
      </c>
      <c r="E226" s="199" t="s">
        <v>470</v>
      </c>
      <c r="F226" s="200" t="s">
        <v>471</v>
      </c>
      <c r="G226" s="201" t="s">
        <v>384</v>
      </c>
      <c r="H226" s="202" t="n">
        <v>76.359</v>
      </c>
      <c r="I226" s="203"/>
      <c r="J226" s="204" t="n">
        <f aca="false">ROUND(I226*H226,2)</f>
        <v>0</v>
      </c>
      <c r="K226" s="200" t="s">
        <v>180</v>
      </c>
      <c r="L226" s="30"/>
      <c r="M226" s="205"/>
      <c r="N226" s="206" t="s">
        <v>46</v>
      </c>
      <c r="O226" s="67"/>
      <c r="P226" s="207" t="n">
        <f aca="false">O226*H226</f>
        <v>0</v>
      </c>
      <c r="Q226" s="207" t="n">
        <v>0</v>
      </c>
      <c r="R226" s="207" t="n">
        <f aca="false">Q226*H226</f>
        <v>0</v>
      </c>
      <c r="S226" s="207" t="n">
        <v>0</v>
      </c>
      <c r="T226" s="208" t="n">
        <f aca="false">S226*H226</f>
        <v>0</v>
      </c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R226" s="209" t="s">
        <v>149</v>
      </c>
      <c r="AT226" s="209" t="s">
        <v>177</v>
      </c>
      <c r="AU226" s="209" t="s">
        <v>85</v>
      </c>
      <c r="AY226" s="3" t="s">
        <v>175</v>
      </c>
      <c r="BE226" s="210" t="n">
        <f aca="false">IF(N226="základní",J226,0)</f>
        <v>0</v>
      </c>
      <c r="BF226" s="210" t="n">
        <f aca="false">IF(N226="snížená",J226,0)</f>
        <v>0</v>
      </c>
      <c r="BG226" s="210" t="n">
        <f aca="false">IF(N226="zákl. přenesená",J226,0)</f>
        <v>0</v>
      </c>
      <c r="BH226" s="210" t="n">
        <f aca="false">IF(N226="sníž. přenesená",J226,0)</f>
        <v>0</v>
      </c>
      <c r="BI226" s="210" t="n">
        <f aca="false">IF(N226="nulová",J226,0)</f>
        <v>0</v>
      </c>
      <c r="BJ226" s="3" t="s">
        <v>83</v>
      </c>
      <c r="BK226" s="210" t="n">
        <f aca="false">ROUND(I226*H226,2)</f>
        <v>0</v>
      </c>
      <c r="BL226" s="3" t="s">
        <v>149</v>
      </c>
      <c r="BM226" s="209" t="s">
        <v>472</v>
      </c>
    </row>
    <row r="227" s="31" customFormat="true" ht="12.8" hidden="false" customHeight="false" outlineLevel="0" collapsed="false">
      <c r="A227" s="24"/>
      <c r="B227" s="25"/>
      <c r="C227" s="26"/>
      <c r="D227" s="211" t="s">
        <v>182</v>
      </c>
      <c r="E227" s="26"/>
      <c r="F227" s="212" t="s">
        <v>473</v>
      </c>
      <c r="G227" s="26"/>
      <c r="H227" s="26"/>
      <c r="I227" s="213"/>
      <c r="J227" s="26"/>
      <c r="K227" s="26"/>
      <c r="L227" s="30"/>
      <c r="M227" s="214"/>
      <c r="N227" s="215"/>
      <c r="O227" s="67"/>
      <c r="P227" s="67"/>
      <c r="Q227" s="67"/>
      <c r="R227" s="67"/>
      <c r="S227" s="67"/>
      <c r="T227" s="68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T227" s="3" t="s">
        <v>182</v>
      </c>
      <c r="AU227" s="3" t="s">
        <v>85</v>
      </c>
    </row>
    <row r="228" s="31" customFormat="true" ht="12.8" hidden="false" customHeight="false" outlineLevel="0" collapsed="false">
      <c r="A228" s="24"/>
      <c r="B228" s="25"/>
      <c r="C228" s="26"/>
      <c r="D228" s="216" t="s">
        <v>184</v>
      </c>
      <c r="E228" s="26"/>
      <c r="F228" s="217" t="s">
        <v>474</v>
      </c>
      <c r="G228" s="26"/>
      <c r="H228" s="26"/>
      <c r="I228" s="213"/>
      <c r="J228" s="26"/>
      <c r="K228" s="26"/>
      <c r="L228" s="30"/>
      <c r="M228" s="214"/>
      <c r="N228" s="215"/>
      <c r="O228" s="67"/>
      <c r="P228" s="67"/>
      <c r="Q228" s="67"/>
      <c r="R228" s="67"/>
      <c r="S228" s="67"/>
      <c r="T228" s="68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T228" s="3" t="s">
        <v>184</v>
      </c>
      <c r="AU228" s="3" t="s">
        <v>85</v>
      </c>
    </row>
    <row r="229" s="218" customFormat="true" ht="12.8" hidden="false" customHeight="false" outlineLevel="0" collapsed="false">
      <c r="B229" s="219"/>
      <c r="C229" s="220"/>
      <c r="D229" s="211" t="s">
        <v>186</v>
      </c>
      <c r="E229" s="221"/>
      <c r="F229" s="222" t="s">
        <v>475</v>
      </c>
      <c r="G229" s="220"/>
      <c r="H229" s="223" t="n">
        <v>76.359</v>
      </c>
      <c r="I229" s="224"/>
      <c r="J229" s="220"/>
      <c r="K229" s="220"/>
      <c r="L229" s="225"/>
      <c r="M229" s="226"/>
      <c r="N229" s="227"/>
      <c r="O229" s="227"/>
      <c r="P229" s="227"/>
      <c r="Q229" s="227"/>
      <c r="R229" s="227"/>
      <c r="S229" s="227"/>
      <c r="T229" s="228"/>
      <c r="AT229" s="229" t="s">
        <v>186</v>
      </c>
      <c r="AU229" s="229" t="s">
        <v>85</v>
      </c>
      <c r="AV229" s="218" t="s">
        <v>85</v>
      </c>
      <c r="AW229" s="218" t="s">
        <v>36</v>
      </c>
      <c r="AX229" s="218" t="s">
        <v>83</v>
      </c>
      <c r="AY229" s="229" t="s">
        <v>175</v>
      </c>
    </row>
    <row r="230" s="31" customFormat="true" ht="16.5" hidden="false" customHeight="true" outlineLevel="0" collapsed="false">
      <c r="A230" s="24"/>
      <c r="B230" s="25"/>
      <c r="C230" s="198" t="s">
        <v>390</v>
      </c>
      <c r="D230" s="198" t="s">
        <v>177</v>
      </c>
      <c r="E230" s="199" t="s">
        <v>477</v>
      </c>
      <c r="F230" s="200" t="s">
        <v>478</v>
      </c>
      <c r="G230" s="201" t="s">
        <v>384</v>
      </c>
      <c r="H230" s="202" t="n">
        <v>76.359</v>
      </c>
      <c r="I230" s="203"/>
      <c r="J230" s="204" t="n">
        <f aca="false">ROUND(I230*H230,2)</f>
        <v>0</v>
      </c>
      <c r="K230" s="200" t="s">
        <v>180</v>
      </c>
      <c r="L230" s="30"/>
      <c r="M230" s="205"/>
      <c r="N230" s="206" t="s">
        <v>46</v>
      </c>
      <c r="O230" s="67"/>
      <c r="P230" s="207" t="n">
        <f aca="false">O230*H230</f>
        <v>0</v>
      </c>
      <c r="Q230" s="207" t="n">
        <v>0</v>
      </c>
      <c r="R230" s="207" t="n">
        <f aca="false">Q230*H230</f>
        <v>0</v>
      </c>
      <c r="S230" s="207" t="n">
        <v>0</v>
      </c>
      <c r="T230" s="208" t="n">
        <f aca="false">S230*H230</f>
        <v>0</v>
      </c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R230" s="209" t="s">
        <v>149</v>
      </c>
      <c r="AT230" s="209" t="s">
        <v>177</v>
      </c>
      <c r="AU230" s="209" t="s">
        <v>85</v>
      </c>
      <c r="AY230" s="3" t="s">
        <v>175</v>
      </c>
      <c r="BE230" s="210" t="n">
        <f aca="false">IF(N230="základní",J230,0)</f>
        <v>0</v>
      </c>
      <c r="BF230" s="210" t="n">
        <f aca="false">IF(N230="snížená",J230,0)</f>
        <v>0</v>
      </c>
      <c r="BG230" s="210" t="n">
        <f aca="false">IF(N230="zákl. přenesená",J230,0)</f>
        <v>0</v>
      </c>
      <c r="BH230" s="210" t="n">
        <f aca="false">IF(N230="sníž. přenesená",J230,0)</f>
        <v>0</v>
      </c>
      <c r="BI230" s="210" t="n">
        <f aca="false">IF(N230="nulová",J230,0)</f>
        <v>0</v>
      </c>
      <c r="BJ230" s="3" t="s">
        <v>83</v>
      </c>
      <c r="BK230" s="210" t="n">
        <f aca="false">ROUND(I230*H230,2)</f>
        <v>0</v>
      </c>
      <c r="BL230" s="3" t="s">
        <v>149</v>
      </c>
      <c r="BM230" s="209" t="s">
        <v>479</v>
      </c>
    </row>
    <row r="231" s="31" customFormat="true" ht="16.4" hidden="false" customHeight="false" outlineLevel="0" collapsed="false">
      <c r="A231" s="24"/>
      <c r="B231" s="25"/>
      <c r="C231" s="26"/>
      <c r="D231" s="211" t="s">
        <v>182</v>
      </c>
      <c r="E231" s="26"/>
      <c r="F231" s="212" t="s">
        <v>480</v>
      </c>
      <c r="G231" s="26"/>
      <c r="H231" s="26"/>
      <c r="I231" s="213"/>
      <c r="J231" s="26"/>
      <c r="K231" s="26"/>
      <c r="L231" s="30"/>
      <c r="M231" s="214"/>
      <c r="N231" s="215"/>
      <c r="O231" s="67"/>
      <c r="P231" s="67"/>
      <c r="Q231" s="67"/>
      <c r="R231" s="67"/>
      <c r="S231" s="67"/>
      <c r="T231" s="68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T231" s="3" t="s">
        <v>182</v>
      </c>
      <c r="AU231" s="3" t="s">
        <v>85</v>
      </c>
    </row>
    <row r="232" s="31" customFormat="true" ht="12.8" hidden="false" customHeight="false" outlineLevel="0" collapsed="false">
      <c r="A232" s="24"/>
      <c r="B232" s="25"/>
      <c r="C232" s="26"/>
      <c r="D232" s="216" t="s">
        <v>184</v>
      </c>
      <c r="E232" s="26"/>
      <c r="F232" s="217" t="s">
        <v>481</v>
      </c>
      <c r="G232" s="26"/>
      <c r="H232" s="26"/>
      <c r="I232" s="213"/>
      <c r="J232" s="26"/>
      <c r="K232" s="26"/>
      <c r="L232" s="30"/>
      <c r="M232" s="214"/>
      <c r="N232" s="215"/>
      <c r="O232" s="67"/>
      <c r="P232" s="67"/>
      <c r="Q232" s="67"/>
      <c r="R232" s="67"/>
      <c r="S232" s="67"/>
      <c r="T232" s="68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T232" s="3" t="s">
        <v>184</v>
      </c>
      <c r="AU232" s="3" t="s">
        <v>85</v>
      </c>
    </row>
    <row r="233" s="218" customFormat="true" ht="12.8" hidden="false" customHeight="false" outlineLevel="0" collapsed="false">
      <c r="B233" s="219"/>
      <c r="C233" s="220"/>
      <c r="D233" s="211" t="s">
        <v>186</v>
      </c>
      <c r="E233" s="221"/>
      <c r="F233" s="222" t="s">
        <v>482</v>
      </c>
      <c r="G233" s="220"/>
      <c r="H233" s="223" t="n">
        <v>76.359</v>
      </c>
      <c r="I233" s="224"/>
      <c r="J233" s="220"/>
      <c r="K233" s="220"/>
      <c r="L233" s="225"/>
      <c r="M233" s="226"/>
      <c r="N233" s="227"/>
      <c r="O233" s="227"/>
      <c r="P233" s="227"/>
      <c r="Q233" s="227"/>
      <c r="R233" s="227"/>
      <c r="S233" s="227"/>
      <c r="T233" s="228"/>
      <c r="AT233" s="229" t="s">
        <v>186</v>
      </c>
      <c r="AU233" s="229" t="s">
        <v>85</v>
      </c>
      <c r="AV233" s="218" t="s">
        <v>85</v>
      </c>
      <c r="AW233" s="218" t="s">
        <v>36</v>
      </c>
      <c r="AX233" s="218" t="s">
        <v>83</v>
      </c>
      <c r="AY233" s="229" t="s">
        <v>175</v>
      </c>
    </row>
    <row r="234" s="31" customFormat="true" ht="16.5" hidden="false" customHeight="true" outlineLevel="0" collapsed="false">
      <c r="A234" s="24"/>
      <c r="B234" s="25"/>
      <c r="C234" s="198" t="s">
        <v>134</v>
      </c>
      <c r="D234" s="198" t="s">
        <v>177</v>
      </c>
      <c r="E234" s="199" t="s">
        <v>484</v>
      </c>
      <c r="F234" s="200" t="s">
        <v>485</v>
      </c>
      <c r="G234" s="201" t="s">
        <v>384</v>
      </c>
      <c r="H234" s="202" t="n">
        <v>76.359</v>
      </c>
      <c r="I234" s="203"/>
      <c r="J234" s="204" t="n">
        <f aca="false">ROUND(I234*H234,2)</f>
        <v>0</v>
      </c>
      <c r="K234" s="200" t="s">
        <v>180</v>
      </c>
      <c r="L234" s="30"/>
      <c r="M234" s="205"/>
      <c r="N234" s="206" t="s">
        <v>46</v>
      </c>
      <c r="O234" s="67"/>
      <c r="P234" s="207" t="n">
        <f aca="false">O234*H234</f>
        <v>0</v>
      </c>
      <c r="Q234" s="207" t="n">
        <v>0</v>
      </c>
      <c r="R234" s="207" t="n">
        <f aca="false">Q234*H234</f>
        <v>0</v>
      </c>
      <c r="S234" s="207" t="n">
        <v>0</v>
      </c>
      <c r="T234" s="208" t="n">
        <f aca="false">S234*H234</f>
        <v>0</v>
      </c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R234" s="209" t="s">
        <v>149</v>
      </c>
      <c r="AT234" s="209" t="s">
        <v>177</v>
      </c>
      <c r="AU234" s="209" t="s">
        <v>85</v>
      </c>
      <c r="AY234" s="3" t="s">
        <v>175</v>
      </c>
      <c r="BE234" s="210" t="n">
        <f aca="false">IF(N234="základní",J234,0)</f>
        <v>0</v>
      </c>
      <c r="BF234" s="210" t="n">
        <f aca="false">IF(N234="snížená",J234,0)</f>
        <v>0</v>
      </c>
      <c r="BG234" s="210" t="n">
        <f aca="false">IF(N234="zákl. přenesená",J234,0)</f>
        <v>0</v>
      </c>
      <c r="BH234" s="210" t="n">
        <f aca="false">IF(N234="sníž. přenesená",J234,0)</f>
        <v>0</v>
      </c>
      <c r="BI234" s="210" t="n">
        <f aca="false">IF(N234="nulová",J234,0)</f>
        <v>0</v>
      </c>
      <c r="BJ234" s="3" t="s">
        <v>83</v>
      </c>
      <c r="BK234" s="210" t="n">
        <f aca="false">ROUND(I234*H234,2)</f>
        <v>0</v>
      </c>
      <c r="BL234" s="3" t="s">
        <v>149</v>
      </c>
      <c r="BM234" s="209" t="s">
        <v>486</v>
      </c>
    </row>
    <row r="235" s="31" customFormat="true" ht="16.4" hidden="false" customHeight="false" outlineLevel="0" collapsed="false">
      <c r="A235" s="24"/>
      <c r="B235" s="25"/>
      <c r="C235" s="26"/>
      <c r="D235" s="211" t="s">
        <v>182</v>
      </c>
      <c r="E235" s="26"/>
      <c r="F235" s="212" t="s">
        <v>487</v>
      </c>
      <c r="G235" s="26"/>
      <c r="H235" s="26"/>
      <c r="I235" s="213"/>
      <c r="J235" s="26"/>
      <c r="K235" s="26"/>
      <c r="L235" s="30"/>
      <c r="M235" s="214"/>
      <c r="N235" s="215"/>
      <c r="O235" s="67"/>
      <c r="P235" s="67"/>
      <c r="Q235" s="67"/>
      <c r="R235" s="67"/>
      <c r="S235" s="67"/>
      <c r="T235" s="68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T235" s="3" t="s">
        <v>182</v>
      </c>
      <c r="AU235" s="3" t="s">
        <v>85</v>
      </c>
    </row>
    <row r="236" s="31" customFormat="true" ht="12.8" hidden="false" customHeight="false" outlineLevel="0" collapsed="false">
      <c r="A236" s="24"/>
      <c r="B236" s="25"/>
      <c r="C236" s="26"/>
      <c r="D236" s="216" t="s">
        <v>184</v>
      </c>
      <c r="E236" s="26"/>
      <c r="F236" s="217" t="s">
        <v>488</v>
      </c>
      <c r="G236" s="26"/>
      <c r="H236" s="26"/>
      <c r="I236" s="213"/>
      <c r="J236" s="26"/>
      <c r="K236" s="26"/>
      <c r="L236" s="30"/>
      <c r="M236" s="214"/>
      <c r="N236" s="215"/>
      <c r="O236" s="67"/>
      <c r="P236" s="67"/>
      <c r="Q236" s="67"/>
      <c r="R236" s="67"/>
      <c r="S236" s="67"/>
      <c r="T236" s="68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T236" s="3" t="s">
        <v>184</v>
      </c>
      <c r="AU236" s="3" t="s">
        <v>85</v>
      </c>
    </row>
    <row r="237" s="218" customFormat="true" ht="12.8" hidden="false" customHeight="false" outlineLevel="0" collapsed="false">
      <c r="B237" s="219"/>
      <c r="C237" s="220"/>
      <c r="D237" s="211" t="s">
        <v>186</v>
      </c>
      <c r="E237" s="221"/>
      <c r="F237" s="222" t="s">
        <v>489</v>
      </c>
      <c r="G237" s="220"/>
      <c r="H237" s="223" t="n">
        <v>76.359</v>
      </c>
      <c r="I237" s="224"/>
      <c r="J237" s="220"/>
      <c r="K237" s="220"/>
      <c r="L237" s="225"/>
      <c r="M237" s="226"/>
      <c r="N237" s="227"/>
      <c r="O237" s="227"/>
      <c r="P237" s="227"/>
      <c r="Q237" s="227"/>
      <c r="R237" s="227"/>
      <c r="S237" s="227"/>
      <c r="T237" s="228"/>
      <c r="AT237" s="229" t="s">
        <v>186</v>
      </c>
      <c r="AU237" s="229" t="s">
        <v>85</v>
      </c>
      <c r="AV237" s="218" t="s">
        <v>85</v>
      </c>
      <c r="AW237" s="218" t="s">
        <v>36</v>
      </c>
      <c r="AX237" s="218" t="s">
        <v>83</v>
      </c>
      <c r="AY237" s="229" t="s">
        <v>175</v>
      </c>
    </row>
    <row r="238" s="181" customFormat="true" ht="22.8" hidden="false" customHeight="true" outlineLevel="0" collapsed="false">
      <c r="B238" s="182"/>
      <c r="C238" s="183"/>
      <c r="D238" s="184" t="s">
        <v>74</v>
      </c>
      <c r="E238" s="196" t="s">
        <v>490</v>
      </c>
      <c r="F238" s="196" t="s">
        <v>491</v>
      </c>
      <c r="G238" s="183"/>
      <c r="H238" s="183"/>
      <c r="I238" s="186"/>
      <c r="J238" s="197" t="n">
        <f aca="false">BK238</f>
        <v>0</v>
      </c>
      <c r="K238" s="183"/>
      <c r="L238" s="188"/>
      <c r="M238" s="189"/>
      <c r="N238" s="190"/>
      <c r="O238" s="190"/>
      <c r="P238" s="191" t="n">
        <f aca="false">SUM(P239:P241)</f>
        <v>0</v>
      </c>
      <c r="Q238" s="190"/>
      <c r="R238" s="191" t="n">
        <f aca="false">SUM(R239:R241)</f>
        <v>0</v>
      </c>
      <c r="S238" s="190"/>
      <c r="T238" s="192" t="n">
        <f aca="false">SUM(T239:T241)</f>
        <v>0</v>
      </c>
      <c r="AR238" s="193" t="s">
        <v>83</v>
      </c>
      <c r="AT238" s="194" t="s">
        <v>74</v>
      </c>
      <c r="AU238" s="194" t="s">
        <v>83</v>
      </c>
      <c r="AY238" s="193" t="s">
        <v>175</v>
      </c>
      <c r="BK238" s="195" t="n">
        <f aca="false">SUM(BK239:BK241)</f>
        <v>0</v>
      </c>
    </row>
    <row r="239" s="31" customFormat="true" ht="16.5" hidden="false" customHeight="true" outlineLevel="0" collapsed="false">
      <c r="A239" s="24"/>
      <c r="B239" s="25"/>
      <c r="C239" s="198" t="s">
        <v>397</v>
      </c>
      <c r="D239" s="198" t="s">
        <v>177</v>
      </c>
      <c r="E239" s="199" t="s">
        <v>493</v>
      </c>
      <c r="F239" s="200" t="s">
        <v>494</v>
      </c>
      <c r="G239" s="201" t="s">
        <v>384</v>
      </c>
      <c r="H239" s="202" t="n">
        <v>417.218</v>
      </c>
      <c r="I239" s="203"/>
      <c r="J239" s="204" t="n">
        <f aca="false">ROUND(I239*H239,2)</f>
        <v>0</v>
      </c>
      <c r="K239" s="200" t="s">
        <v>180</v>
      </c>
      <c r="L239" s="30"/>
      <c r="M239" s="205"/>
      <c r="N239" s="206" t="s">
        <v>46</v>
      </c>
      <c r="O239" s="67"/>
      <c r="P239" s="207" t="n">
        <f aca="false">O239*H239</f>
        <v>0</v>
      </c>
      <c r="Q239" s="207" t="n">
        <v>0</v>
      </c>
      <c r="R239" s="207" t="n">
        <f aca="false">Q239*H239</f>
        <v>0</v>
      </c>
      <c r="S239" s="207" t="n">
        <v>0</v>
      </c>
      <c r="T239" s="208" t="n">
        <f aca="false">S239*H239</f>
        <v>0</v>
      </c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R239" s="209" t="s">
        <v>149</v>
      </c>
      <c r="AT239" s="209" t="s">
        <v>177</v>
      </c>
      <c r="AU239" s="209" t="s">
        <v>85</v>
      </c>
      <c r="AY239" s="3" t="s">
        <v>175</v>
      </c>
      <c r="BE239" s="210" t="n">
        <f aca="false">IF(N239="základní",J239,0)</f>
        <v>0</v>
      </c>
      <c r="BF239" s="210" t="n">
        <f aca="false">IF(N239="snížená",J239,0)</f>
        <v>0</v>
      </c>
      <c r="BG239" s="210" t="n">
        <f aca="false">IF(N239="zákl. přenesená",J239,0)</f>
        <v>0</v>
      </c>
      <c r="BH239" s="210" t="n">
        <f aca="false">IF(N239="sníž. přenesená",J239,0)</f>
        <v>0</v>
      </c>
      <c r="BI239" s="210" t="n">
        <f aca="false">IF(N239="nulová",J239,0)</f>
        <v>0</v>
      </c>
      <c r="BJ239" s="3" t="s">
        <v>83</v>
      </c>
      <c r="BK239" s="210" t="n">
        <f aca="false">ROUND(I239*H239,2)</f>
        <v>0</v>
      </c>
      <c r="BL239" s="3" t="s">
        <v>149</v>
      </c>
      <c r="BM239" s="209" t="s">
        <v>495</v>
      </c>
    </row>
    <row r="240" s="31" customFormat="true" ht="12.8" hidden="false" customHeight="false" outlineLevel="0" collapsed="false">
      <c r="A240" s="24"/>
      <c r="B240" s="25"/>
      <c r="C240" s="26"/>
      <c r="D240" s="211" t="s">
        <v>182</v>
      </c>
      <c r="E240" s="26"/>
      <c r="F240" s="212" t="s">
        <v>496</v>
      </c>
      <c r="G240" s="26"/>
      <c r="H240" s="26"/>
      <c r="I240" s="213"/>
      <c r="J240" s="26"/>
      <c r="K240" s="26"/>
      <c r="L240" s="30"/>
      <c r="M240" s="214"/>
      <c r="N240" s="215"/>
      <c r="O240" s="67"/>
      <c r="P240" s="67"/>
      <c r="Q240" s="67"/>
      <c r="R240" s="67"/>
      <c r="S240" s="67"/>
      <c r="T240" s="68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T240" s="3" t="s">
        <v>182</v>
      </c>
      <c r="AU240" s="3" t="s">
        <v>85</v>
      </c>
    </row>
    <row r="241" s="31" customFormat="true" ht="12.8" hidden="false" customHeight="false" outlineLevel="0" collapsed="false">
      <c r="A241" s="24"/>
      <c r="B241" s="25"/>
      <c r="C241" s="26"/>
      <c r="D241" s="216" t="s">
        <v>184</v>
      </c>
      <c r="E241" s="26"/>
      <c r="F241" s="217" t="s">
        <v>497</v>
      </c>
      <c r="G241" s="26"/>
      <c r="H241" s="26"/>
      <c r="I241" s="213"/>
      <c r="J241" s="26"/>
      <c r="K241" s="26"/>
      <c r="L241" s="30"/>
      <c r="M241" s="266"/>
      <c r="N241" s="267"/>
      <c r="O241" s="268"/>
      <c r="P241" s="268"/>
      <c r="Q241" s="268"/>
      <c r="R241" s="268"/>
      <c r="S241" s="268"/>
      <c r="T241" s="269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T241" s="3" t="s">
        <v>184</v>
      </c>
      <c r="AU241" s="3" t="s">
        <v>85</v>
      </c>
    </row>
    <row r="242" s="31" customFormat="true" ht="6.95" hidden="false" customHeight="true" outlineLevel="0" collapsed="false">
      <c r="A242" s="24"/>
      <c r="B242" s="45"/>
      <c r="C242" s="46"/>
      <c r="D242" s="46"/>
      <c r="E242" s="46"/>
      <c r="F242" s="46"/>
      <c r="G242" s="46"/>
      <c r="H242" s="46"/>
      <c r="I242" s="46"/>
      <c r="J242" s="46"/>
      <c r="K242" s="46"/>
      <c r="L242" s="30"/>
      <c r="M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</row>
  </sheetData>
  <sheetProtection algorithmName="SHA-512" hashValue="AmUqCuOOE3JOKb5Z/dBawGrCb4t3N0EmuEBFTNpWsHaLAbVt/7Ii3AENyoONjAQ+AJeC3jqje4jxe57FCYVzTg==" saltValue="pFWGLAj7FQHP4xMKIqQpHlRkh9soh9Mi9LviYyqgdVmV58G4VheSWwdzNOTcmXFJ8vYcMQGmfjJwjx2ivfA87w==" spinCount="100000" sheet="true" password="cc35" objects="true" scenarios="true" formatColumns="false" formatRows="false" autoFilter="false"/>
  <autoFilter ref="C83:K241"/>
  <mergeCells count="9">
    <mergeCell ref="L2:V2"/>
    <mergeCell ref="E7:H7"/>
    <mergeCell ref="E9:H9"/>
    <mergeCell ref="E18:H18"/>
    <mergeCell ref="E27:H27"/>
    <mergeCell ref="E48:H48"/>
    <mergeCell ref="E50:H50"/>
    <mergeCell ref="E74:H74"/>
    <mergeCell ref="E76:H76"/>
  </mergeCells>
  <hyperlinks>
    <hyperlink ref="F89" r:id="rId1" display="https://podminky.urs.cz/item/CS_URS_2025_01/112101101"/>
    <hyperlink ref="F93" r:id="rId2" display="https://podminky.urs.cz/item/CS_URS_2025_01/112101102"/>
    <hyperlink ref="F97" r:id="rId3" display="https://podminky.urs.cz/item/CS_URS_2025_01/112155215"/>
    <hyperlink ref="F101" r:id="rId4" display="https://podminky.urs.cz/item/CS_URS_2025_01/112155221"/>
    <hyperlink ref="F105" r:id="rId5" display="https://podminky.urs.cz/item/CS_URS_2025_01/112251102"/>
    <hyperlink ref="F109" r:id="rId6" display="https://podminky.urs.cz/item/CS_URS_2025_01/114203104"/>
    <hyperlink ref="F115" r:id="rId7" display="https://podminky.urs.cz/item/CS_URS_2025_01/114253301"/>
    <hyperlink ref="F119" r:id="rId8" display="https://podminky.urs.cz/item/CS_URS_2025_01/124253101"/>
    <hyperlink ref="F127" r:id="rId9" display="https://podminky.urs.cz/item/CS_URS_2025_01/127751111"/>
    <hyperlink ref="F131" r:id="rId10" display="https://podminky.urs.cz/item/CS_URS_2025_01/162201411"/>
    <hyperlink ref="F135" r:id="rId11" display="https://podminky.urs.cz/item/CS_URS_2025_01/162201412"/>
    <hyperlink ref="F139" r:id="rId12" display="https://podminky.urs.cz/item/CS_URS_2025_01/162201422"/>
    <hyperlink ref="F143" r:id="rId13" display="https://podminky.urs.cz/item/CS_URS_2025_01/162301951"/>
    <hyperlink ref="F147" r:id="rId14" display="https://podminky.urs.cz/item/CS_URS_2025_01/162301952"/>
    <hyperlink ref="F151" r:id="rId15" display="https://podminky.urs.cz/item/CS_URS_2025_01/162301972"/>
    <hyperlink ref="F155" r:id="rId16" display="https://podminky.urs.cz/item/CS_URS_2025_01/162451106"/>
    <hyperlink ref="F161" r:id="rId17" display="https://podminky.urs.cz/item/CS_URS_2025_01/162351143"/>
    <hyperlink ref="F165" r:id="rId18" display="https://podminky.urs.cz/item/CS_URS_2025_01/167151111"/>
    <hyperlink ref="F169" r:id="rId19" display="https://podminky.urs.cz/item/CS_URS_2025_01/171151131"/>
    <hyperlink ref="F175" r:id="rId20" display="https://podminky.urs.cz/item/CS_URS_2025_01/171251201"/>
    <hyperlink ref="F179" r:id="rId21" display="https://podminky.urs.cz/item/CS_URS_2025_01/174251202"/>
    <hyperlink ref="F191" r:id="rId22" display="https://podminky.urs.cz/item/CS_URS_2025_01/182151111"/>
    <hyperlink ref="F197" r:id="rId23" display="https://podminky.urs.cz/item/CS_URS_2025_01/462512270"/>
    <hyperlink ref="F203" r:id="rId24" display="https://podminky.urs.cz/item/CS_URS_2025_01/462512370"/>
    <hyperlink ref="F217" r:id="rId25" display="https://podminky.urs.cz/item/CS_URS_2025_01/462519002"/>
    <hyperlink ref="F222" r:id="rId26" display="https://podminky.urs.cz/item/CS_URS_2025_01/462519003"/>
    <hyperlink ref="F228" r:id="rId27" display="https://podminky.urs.cz/item/CS_URS_2025_01/997321511"/>
    <hyperlink ref="F232" r:id="rId28" display="https://podminky.urs.cz/item/CS_URS_2025_01/997321519"/>
    <hyperlink ref="F236" r:id="rId29" display="https://podminky.urs.cz/item/CS_URS_2025_01/997321611"/>
    <hyperlink ref="F241" r:id="rId30" display="https://podminky.urs.cz/item/CS_URS_2025_01/99833201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3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103</v>
      </c>
      <c r="AZ2" s="112" t="s">
        <v>132</v>
      </c>
      <c r="BA2" s="112" t="s">
        <v>133</v>
      </c>
      <c r="BB2" s="112" t="s">
        <v>129</v>
      </c>
      <c r="BC2" s="112" t="s">
        <v>8</v>
      </c>
      <c r="BD2" s="112" t="s">
        <v>85</v>
      </c>
    </row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6"/>
      <c r="AT3" s="3" t="s">
        <v>85</v>
      </c>
      <c r="AZ3" s="112" t="s">
        <v>110</v>
      </c>
      <c r="BA3" s="112" t="s">
        <v>111</v>
      </c>
      <c r="BB3" s="112" t="s">
        <v>112</v>
      </c>
      <c r="BC3" s="112" t="s">
        <v>883</v>
      </c>
      <c r="BD3" s="112" t="s">
        <v>85</v>
      </c>
    </row>
    <row r="4" customFormat="false" ht="24.95" hidden="false" customHeight="true" outlineLevel="0" collapsed="false">
      <c r="B4" s="6"/>
      <c r="D4" s="115" t="s">
        <v>117</v>
      </c>
      <c r="L4" s="6"/>
      <c r="M4" s="116" t="s">
        <v>10</v>
      </c>
      <c r="AT4" s="3" t="s">
        <v>4</v>
      </c>
      <c r="AZ4" s="112" t="s">
        <v>114</v>
      </c>
      <c r="BA4" s="112" t="s">
        <v>115</v>
      </c>
      <c r="BB4" s="112" t="s">
        <v>112</v>
      </c>
      <c r="BC4" s="112" t="s">
        <v>884</v>
      </c>
      <c r="BD4" s="112" t="s">
        <v>85</v>
      </c>
    </row>
    <row r="5" customFormat="false" ht="6.95" hidden="false" customHeight="true" outlineLevel="0" collapsed="false">
      <c r="B5" s="6"/>
      <c r="L5" s="6"/>
      <c r="AZ5" s="112" t="s">
        <v>118</v>
      </c>
      <c r="BA5" s="112" t="s">
        <v>119</v>
      </c>
      <c r="BB5" s="112" t="s">
        <v>112</v>
      </c>
      <c r="BC5" s="112" t="s">
        <v>885</v>
      </c>
      <c r="BD5" s="112" t="s">
        <v>85</v>
      </c>
    </row>
    <row r="6" customFormat="false" ht="12" hidden="false" customHeight="true" outlineLevel="0" collapsed="false">
      <c r="B6" s="6"/>
      <c r="D6" s="117" t="s">
        <v>16</v>
      </c>
      <c r="L6" s="6"/>
      <c r="AZ6" s="112" t="s">
        <v>124</v>
      </c>
      <c r="BA6" s="112" t="s">
        <v>125</v>
      </c>
      <c r="BB6" s="112" t="s">
        <v>112</v>
      </c>
      <c r="BC6" s="112" t="s">
        <v>85</v>
      </c>
      <c r="BD6" s="112" t="s">
        <v>85</v>
      </c>
    </row>
    <row r="7" customFormat="false" ht="16.5" hidden="false" customHeight="true" outlineLevel="0" collapsed="false">
      <c r="B7" s="6"/>
      <c r="E7" s="118" t="str">
        <f aca="false">'Rekapitulace stavby'!K6</f>
        <v>Oprava povodňových škod v obci Nové Heřminovy</v>
      </c>
      <c r="F7" s="118"/>
      <c r="G7" s="118"/>
      <c r="H7" s="118"/>
      <c r="L7" s="6"/>
      <c r="AZ7" s="112" t="s">
        <v>127</v>
      </c>
      <c r="BA7" s="112" t="s">
        <v>886</v>
      </c>
      <c r="BB7" s="112" t="s">
        <v>129</v>
      </c>
      <c r="BC7" s="112" t="s">
        <v>887</v>
      </c>
      <c r="BD7" s="112" t="s">
        <v>85</v>
      </c>
    </row>
    <row r="8" s="31" customFormat="true" ht="12" hidden="false" customHeight="true" outlineLevel="0" collapsed="false">
      <c r="A8" s="24"/>
      <c r="B8" s="30"/>
      <c r="C8" s="24"/>
      <c r="D8" s="117" t="s">
        <v>131</v>
      </c>
      <c r="E8" s="24"/>
      <c r="F8" s="24"/>
      <c r="G8" s="24"/>
      <c r="H8" s="24"/>
      <c r="I8" s="24"/>
      <c r="J8" s="24"/>
      <c r="K8" s="24"/>
      <c r="L8" s="11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Z8" s="112" t="s">
        <v>147</v>
      </c>
      <c r="BA8" s="112" t="s">
        <v>148</v>
      </c>
      <c r="BB8" s="112" t="s">
        <v>138</v>
      </c>
      <c r="BC8" s="112" t="s">
        <v>83</v>
      </c>
      <c r="BD8" s="112" t="s">
        <v>85</v>
      </c>
    </row>
    <row r="9" s="31" customFormat="true" ht="16.5" hidden="false" customHeight="true" outlineLevel="0" collapsed="false">
      <c r="A9" s="24"/>
      <c r="B9" s="30"/>
      <c r="C9" s="24"/>
      <c r="D9" s="24"/>
      <c r="E9" s="120" t="s">
        <v>888</v>
      </c>
      <c r="F9" s="120"/>
      <c r="G9" s="120"/>
      <c r="H9" s="120"/>
      <c r="I9" s="24"/>
      <c r="J9" s="24"/>
      <c r="K9" s="24"/>
      <c r="L9" s="11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Z9" s="112" t="s">
        <v>121</v>
      </c>
      <c r="BA9" s="112" t="s">
        <v>122</v>
      </c>
      <c r="BB9" s="112" t="s">
        <v>112</v>
      </c>
      <c r="BC9" s="112" t="s">
        <v>889</v>
      </c>
      <c r="BD9" s="112" t="s">
        <v>85</v>
      </c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2" hidden="false" customHeight="true" outlineLevel="0" collapsed="false">
      <c r="A11" s="24"/>
      <c r="B11" s="30"/>
      <c r="C11" s="24"/>
      <c r="D11" s="117" t="s">
        <v>18</v>
      </c>
      <c r="E11" s="24"/>
      <c r="F11" s="121"/>
      <c r="G11" s="24"/>
      <c r="H11" s="24"/>
      <c r="I11" s="117" t="s">
        <v>19</v>
      </c>
      <c r="J11" s="121"/>
      <c r="K11" s="24"/>
      <c r="L11" s="11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7" t="s">
        <v>20</v>
      </c>
      <c r="E12" s="24"/>
      <c r="F12" s="121" t="s">
        <v>21</v>
      </c>
      <c r="G12" s="24"/>
      <c r="H12" s="24"/>
      <c r="I12" s="117" t="s">
        <v>22</v>
      </c>
      <c r="J12" s="122" t="str">
        <f aca="false">'Rekapitulace stavby'!AN8</f>
        <v>4. 3. 2025</v>
      </c>
      <c r="K12" s="24"/>
      <c r="L12" s="11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17" t="s">
        <v>24</v>
      </c>
      <c r="E14" s="24"/>
      <c r="F14" s="24"/>
      <c r="G14" s="24"/>
      <c r="H14" s="24"/>
      <c r="I14" s="117" t="s">
        <v>25</v>
      </c>
      <c r="J14" s="121" t="s">
        <v>26</v>
      </c>
      <c r="K14" s="24"/>
      <c r="L14" s="11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1" t="s">
        <v>27</v>
      </c>
      <c r="F15" s="24"/>
      <c r="G15" s="24"/>
      <c r="H15" s="24"/>
      <c r="I15" s="117" t="s">
        <v>28</v>
      </c>
      <c r="J15" s="121" t="s">
        <v>29</v>
      </c>
      <c r="K15" s="24"/>
      <c r="L15" s="11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17" t="s">
        <v>30</v>
      </c>
      <c r="E17" s="24"/>
      <c r="F17" s="24"/>
      <c r="G17" s="24"/>
      <c r="H17" s="24"/>
      <c r="I17" s="117" t="s">
        <v>25</v>
      </c>
      <c r="J17" s="19" t="str">
        <f aca="false">'Rekapitulace stavby'!AN13</f>
        <v>Vyplň údaj</v>
      </c>
      <c r="K17" s="24"/>
      <c r="L17" s="11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3" t="str">
        <f aca="false">'Rekapitulace stavby'!E14</f>
        <v>Vyplň údaj</v>
      </c>
      <c r="F18" s="123"/>
      <c r="G18" s="123"/>
      <c r="H18" s="123"/>
      <c r="I18" s="117" t="s">
        <v>28</v>
      </c>
      <c r="J18" s="19" t="str">
        <f aca="false">'Rekapitulace stavby'!AN14</f>
        <v>Vyplň údaj</v>
      </c>
      <c r="K18" s="24"/>
      <c r="L18" s="11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7" t="s">
        <v>32</v>
      </c>
      <c r="E20" s="24"/>
      <c r="F20" s="24"/>
      <c r="G20" s="24"/>
      <c r="H20" s="24"/>
      <c r="I20" s="117" t="s">
        <v>25</v>
      </c>
      <c r="J20" s="121" t="s">
        <v>33</v>
      </c>
      <c r="K20" s="24"/>
      <c r="L20" s="11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1" t="s">
        <v>34</v>
      </c>
      <c r="F21" s="24"/>
      <c r="G21" s="24"/>
      <c r="H21" s="24"/>
      <c r="I21" s="117" t="s">
        <v>28</v>
      </c>
      <c r="J21" s="121" t="s">
        <v>35</v>
      </c>
      <c r="K21" s="24"/>
      <c r="L21" s="11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7" t="s">
        <v>37</v>
      </c>
      <c r="E23" s="24"/>
      <c r="F23" s="24"/>
      <c r="G23" s="24"/>
      <c r="H23" s="24"/>
      <c r="I23" s="117" t="s">
        <v>25</v>
      </c>
      <c r="J23" s="121" t="str">
        <f aca="false">IF('Rekapitulace stavby'!AN19="","",'Rekapitulace stavby'!AN19)</f>
        <v/>
      </c>
      <c r="K23" s="24"/>
      <c r="L23" s="11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1" t="str">
        <f aca="false">IF('Rekapitulace stavby'!E20="","",'Rekapitulace stavby'!E20)</f>
        <v> </v>
      </c>
      <c r="F24" s="24"/>
      <c r="G24" s="24"/>
      <c r="H24" s="24"/>
      <c r="I24" s="117" t="s">
        <v>28</v>
      </c>
      <c r="J24" s="121" t="str">
        <f aca="false">IF('Rekapitulace stavby'!AN20="","",'Rekapitulace stavby'!AN20)</f>
        <v/>
      </c>
      <c r="K24" s="24"/>
      <c r="L24" s="11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7" t="s">
        <v>39</v>
      </c>
      <c r="E26" s="24"/>
      <c r="F26" s="24"/>
      <c r="G26" s="24"/>
      <c r="H26" s="24"/>
      <c r="I26" s="24"/>
      <c r="J26" s="24"/>
      <c r="K26" s="24"/>
      <c r="L26" s="11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8" customFormat="true" ht="16.5" hidden="false" customHeight="true" outlineLevel="0" collapsed="false">
      <c r="A27" s="124"/>
      <c r="B27" s="125"/>
      <c r="C27" s="124"/>
      <c r="D27" s="124"/>
      <c r="E27" s="126"/>
      <c r="F27" s="126"/>
      <c r="G27" s="126"/>
      <c r="H27" s="126"/>
      <c r="I27" s="124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11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0" t="s">
        <v>41</v>
      </c>
      <c r="E30" s="24"/>
      <c r="F30" s="24"/>
      <c r="G30" s="24"/>
      <c r="H30" s="24"/>
      <c r="I30" s="24"/>
      <c r="J30" s="131" t="n">
        <f aca="false">ROUND(J85, 2)</f>
        <v>0</v>
      </c>
      <c r="K30" s="24"/>
      <c r="L30" s="11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9"/>
      <c r="E31" s="129"/>
      <c r="F31" s="129"/>
      <c r="G31" s="129"/>
      <c r="H31" s="129"/>
      <c r="I31" s="129"/>
      <c r="J31" s="129"/>
      <c r="K31" s="129"/>
      <c r="L31" s="11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2" t="s">
        <v>43</v>
      </c>
      <c r="G32" s="24"/>
      <c r="H32" s="24"/>
      <c r="I32" s="132" t="s">
        <v>42</v>
      </c>
      <c r="J32" s="132" t="s">
        <v>44</v>
      </c>
      <c r="K32" s="24"/>
      <c r="L32" s="11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3" t="s">
        <v>45</v>
      </c>
      <c r="E33" s="117" t="s">
        <v>46</v>
      </c>
      <c r="F33" s="134" t="n">
        <f aca="false">ROUND((SUM(BE85:BE217)),  2)</f>
        <v>0</v>
      </c>
      <c r="G33" s="24"/>
      <c r="H33" s="24"/>
      <c r="I33" s="135" t="n">
        <v>0.21</v>
      </c>
      <c r="J33" s="134" t="n">
        <f aca="false">ROUND(((SUM(BE85:BE217))*I33),  2)</f>
        <v>0</v>
      </c>
      <c r="K33" s="24"/>
      <c r="L33" s="11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7" t="s">
        <v>47</v>
      </c>
      <c r="F34" s="134" t="n">
        <f aca="false">ROUND((SUM(BF85:BF217)),  2)</f>
        <v>0</v>
      </c>
      <c r="G34" s="24"/>
      <c r="H34" s="24"/>
      <c r="I34" s="135" t="n">
        <v>0.12</v>
      </c>
      <c r="J34" s="134" t="n">
        <f aca="false">ROUND(((SUM(BF85:BF217))*I34),  2)</f>
        <v>0</v>
      </c>
      <c r="K34" s="24"/>
      <c r="L34" s="1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7" t="s">
        <v>48</v>
      </c>
      <c r="F35" s="134" t="n">
        <f aca="false">ROUND((SUM(BG85:BG217)),  2)</f>
        <v>0</v>
      </c>
      <c r="G35" s="24"/>
      <c r="H35" s="24"/>
      <c r="I35" s="135" t="n">
        <v>0.21</v>
      </c>
      <c r="J35" s="134" t="n">
        <f aca="false">0</f>
        <v>0</v>
      </c>
      <c r="K35" s="24"/>
      <c r="L35" s="1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7" t="s">
        <v>49</v>
      </c>
      <c r="F36" s="134" t="n">
        <f aca="false">ROUND((SUM(BH85:BH217)),  2)</f>
        <v>0</v>
      </c>
      <c r="G36" s="24"/>
      <c r="H36" s="24"/>
      <c r="I36" s="135" t="n">
        <v>0.12</v>
      </c>
      <c r="J36" s="134" t="n">
        <f aca="false">0</f>
        <v>0</v>
      </c>
      <c r="K36" s="24"/>
      <c r="L36" s="11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7" t="s">
        <v>50</v>
      </c>
      <c r="F37" s="134" t="n">
        <f aca="false">ROUND((SUM(BI85:BI217)),  2)</f>
        <v>0</v>
      </c>
      <c r="G37" s="24"/>
      <c r="H37" s="24"/>
      <c r="I37" s="135" t="n">
        <v>0</v>
      </c>
      <c r="J37" s="134" t="n">
        <f aca="false">0</f>
        <v>0</v>
      </c>
      <c r="K37" s="24"/>
      <c r="L37" s="11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6"/>
      <c r="D39" s="137" t="s">
        <v>51</v>
      </c>
      <c r="E39" s="138"/>
      <c r="F39" s="138"/>
      <c r="G39" s="139" t="s">
        <v>52</v>
      </c>
      <c r="H39" s="140" t="s">
        <v>53</v>
      </c>
      <c r="I39" s="138"/>
      <c r="J39" s="141" t="n">
        <f aca="false">SUM(J30:J37)</f>
        <v>0</v>
      </c>
      <c r="K39" s="142"/>
      <c r="L39" s="11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1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19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150</v>
      </c>
      <c r="D45" s="26"/>
      <c r="E45" s="26"/>
      <c r="F45" s="26"/>
      <c r="G45" s="26"/>
      <c r="H45" s="26"/>
      <c r="I45" s="26"/>
      <c r="J45" s="26"/>
      <c r="K45" s="26"/>
      <c r="L45" s="119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9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9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7" t="str">
        <f aca="false">E7</f>
        <v>Oprava povodňových škod v obci Nové Heřminovy</v>
      </c>
      <c r="F48" s="147"/>
      <c r="G48" s="147"/>
      <c r="H48" s="147"/>
      <c r="I48" s="26"/>
      <c r="J48" s="26"/>
      <c r="K48" s="26"/>
      <c r="L48" s="119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131</v>
      </c>
      <c r="D49" s="26"/>
      <c r="E49" s="26"/>
      <c r="F49" s="26"/>
      <c r="G49" s="26"/>
      <c r="H49" s="26"/>
      <c r="I49" s="26"/>
      <c r="J49" s="26"/>
      <c r="K49" s="26"/>
      <c r="L49" s="11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U7 - Úsek č. 7, pravý břeh, km 1,319 – 1,341</v>
      </c>
      <c r="F50" s="57"/>
      <c r="G50" s="57"/>
      <c r="H50" s="57"/>
      <c r="I50" s="26"/>
      <c r="J50" s="26"/>
      <c r="K50" s="26"/>
      <c r="L50" s="11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Nové Heřminovy</v>
      </c>
      <c r="G52" s="26"/>
      <c r="H52" s="26"/>
      <c r="I52" s="17" t="s">
        <v>22</v>
      </c>
      <c r="J52" s="148" t="str">
        <f aca="false">IF(J12="","",J12)</f>
        <v>4. 3. 2025</v>
      </c>
      <c r="K52" s="26"/>
      <c r="L52" s="119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9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Povodí Odry, státní podnik </v>
      </c>
      <c r="G54" s="26"/>
      <c r="H54" s="26"/>
      <c r="I54" s="17" t="s">
        <v>32</v>
      </c>
      <c r="J54" s="149" t="str">
        <f aca="false">E21</f>
        <v>Golik VH, s. r. o.</v>
      </c>
      <c r="K54" s="26"/>
      <c r="L54" s="119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30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37</v>
      </c>
      <c r="J55" s="149" t="str">
        <f aca="false">E24</f>
        <v> </v>
      </c>
      <c r="K55" s="26"/>
      <c r="L55" s="119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9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50" t="s">
        <v>151</v>
      </c>
      <c r="D57" s="151"/>
      <c r="E57" s="151"/>
      <c r="F57" s="151"/>
      <c r="G57" s="151"/>
      <c r="H57" s="151"/>
      <c r="I57" s="151"/>
      <c r="J57" s="152" t="s">
        <v>152</v>
      </c>
      <c r="K57" s="151"/>
      <c r="L57" s="119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9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53" t="s">
        <v>73</v>
      </c>
      <c r="D59" s="26"/>
      <c r="E59" s="26"/>
      <c r="F59" s="26"/>
      <c r="G59" s="26"/>
      <c r="H59" s="26"/>
      <c r="I59" s="26"/>
      <c r="J59" s="154" t="n">
        <f aca="false">J85</f>
        <v>0</v>
      </c>
      <c r="K59" s="26"/>
      <c r="L59" s="11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153</v>
      </c>
    </row>
    <row r="60" s="155" customFormat="true" ht="24.95" hidden="false" customHeight="true" outlineLevel="0" collapsed="false">
      <c r="B60" s="156"/>
      <c r="C60" s="157"/>
      <c r="D60" s="158" t="s">
        <v>154</v>
      </c>
      <c r="E60" s="159"/>
      <c r="F60" s="159"/>
      <c r="G60" s="159"/>
      <c r="H60" s="159"/>
      <c r="I60" s="159"/>
      <c r="J60" s="160" t="n">
        <f aca="false">J86</f>
        <v>0</v>
      </c>
      <c r="K60" s="157"/>
      <c r="L60" s="161"/>
    </row>
    <row r="61" s="162" customFormat="true" ht="19.9" hidden="false" customHeight="true" outlineLevel="0" collapsed="false">
      <c r="B61" s="163"/>
      <c r="C61" s="164"/>
      <c r="D61" s="165" t="s">
        <v>155</v>
      </c>
      <c r="E61" s="166"/>
      <c r="F61" s="166"/>
      <c r="G61" s="166"/>
      <c r="H61" s="166"/>
      <c r="I61" s="166"/>
      <c r="J61" s="167" t="n">
        <f aca="false">J87</f>
        <v>0</v>
      </c>
      <c r="K61" s="164"/>
      <c r="L61" s="168"/>
    </row>
    <row r="62" s="162" customFormat="true" ht="19.9" hidden="false" customHeight="true" outlineLevel="0" collapsed="false">
      <c r="B62" s="163"/>
      <c r="C62" s="164"/>
      <c r="D62" s="165" t="s">
        <v>156</v>
      </c>
      <c r="E62" s="166"/>
      <c r="F62" s="166"/>
      <c r="G62" s="166"/>
      <c r="H62" s="166"/>
      <c r="I62" s="166"/>
      <c r="J62" s="167" t="n">
        <f aca="false">J172</f>
        <v>0</v>
      </c>
      <c r="K62" s="164"/>
      <c r="L62" s="168"/>
    </row>
    <row r="63" s="162" customFormat="true" ht="19.9" hidden="false" customHeight="true" outlineLevel="0" collapsed="false">
      <c r="B63" s="163"/>
      <c r="C63" s="164"/>
      <c r="D63" s="165" t="s">
        <v>157</v>
      </c>
      <c r="E63" s="166"/>
      <c r="F63" s="166"/>
      <c r="G63" s="166"/>
      <c r="H63" s="166"/>
      <c r="I63" s="166"/>
      <c r="J63" s="167" t="n">
        <f aca="false">J193</f>
        <v>0</v>
      </c>
      <c r="K63" s="164"/>
      <c r="L63" s="168"/>
    </row>
    <row r="64" s="162" customFormat="true" ht="19.9" hidden="false" customHeight="true" outlineLevel="0" collapsed="false">
      <c r="B64" s="163"/>
      <c r="C64" s="164"/>
      <c r="D64" s="165" t="s">
        <v>158</v>
      </c>
      <c r="E64" s="166"/>
      <c r="F64" s="166"/>
      <c r="G64" s="166"/>
      <c r="H64" s="166"/>
      <c r="I64" s="166"/>
      <c r="J64" s="167" t="n">
        <f aca="false">J197</f>
        <v>0</v>
      </c>
      <c r="K64" s="164"/>
      <c r="L64" s="168"/>
    </row>
    <row r="65" s="162" customFormat="true" ht="19.9" hidden="false" customHeight="true" outlineLevel="0" collapsed="false">
      <c r="B65" s="163"/>
      <c r="C65" s="164"/>
      <c r="D65" s="165" t="s">
        <v>159</v>
      </c>
      <c r="E65" s="166"/>
      <c r="F65" s="166"/>
      <c r="G65" s="166"/>
      <c r="H65" s="166"/>
      <c r="I65" s="166"/>
      <c r="J65" s="167" t="n">
        <f aca="false">J214</f>
        <v>0</v>
      </c>
      <c r="K65" s="164"/>
      <c r="L65" s="168"/>
    </row>
    <row r="66" s="31" customFormat="true" ht="21.85" hidden="false" customHeight="true" outlineLevel="0" collapsed="false">
      <c r="A66" s="24"/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119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="31" customFormat="true" ht="6.95" hidden="false" customHeight="true" outlineLevel="0" collapsed="false">
      <c r="A67" s="24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119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71" s="31" customFormat="true" ht="6.95" hidden="false" customHeight="true" outlineLevel="0" collapsed="false">
      <c r="A71" s="24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119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="31" customFormat="true" ht="24.95" hidden="false" customHeight="true" outlineLevel="0" collapsed="false">
      <c r="A72" s="24"/>
      <c r="B72" s="25"/>
      <c r="C72" s="9" t="s">
        <v>160</v>
      </c>
      <c r="D72" s="26"/>
      <c r="E72" s="26"/>
      <c r="F72" s="26"/>
      <c r="G72" s="26"/>
      <c r="H72" s="26"/>
      <c r="I72" s="26"/>
      <c r="J72" s="26"/>
      <c r="K72" s="26"/>
      <c r="L72" s="119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="31" customFormat="true" ht="6.95" hidden="false" customHeight="true" outlineLevel="0" collapsed="false">
      <c r="A73" s="24"/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119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="31" customFormat="true" ht="12" hidden="false" customHeight="true" outlineLevel="0" collapsed="false">
      <c r="A74" s="24"/>
      <c r="B74" s="25"/>
      <c r="C74" s="17" t="s">
        <v>16</v>
      </c>
      <c r="D74" s="26"/>
      <c r="E74" s="26"/>
      <c r="F74" s="26"/>
      <c r="G74" s="26"/>
      <c r="H74" s="26"/>
      <c r="I74" s="26"/>
      <c r="J74" s="26"/>
      <c r="K74" s="26"/>
      <c r="L74" s="119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="31" customFormat="true" ht="16.5" hidden="false" customHeight="true" outlineLevel="0" collapsed="false">
      <c r="A75" s="24"/>
      <c r="B75" s="25"/>
      <c r="C75" s="26"/>
      <c r="D75" s="26"/>
      <c r="E75" s="147" t="str">
        <f aca="false">E7</f>
        <v>Oprava povodňových škod v obci Nové Heřminovy</v>
      </c>
      <c r="F75" s="147"/>
      <c r="G75" s="147"/>
      <c r="H75" s="147"/>
      <c r="I75" s="26"/>
      <c r="J75" s="26"/>
      <c r="K75" s="26"/>
      <c r="L75" s="119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12" hidden="false" customHeight="true" outlineLevel="0" collapsed="false">
      <c r="A76" s="24"/>
      <c r="B76" s="25"/>
      <c r="C76" s="17" t="s">
        <v>131</v>
      </c>
      <c r="D76" s="26"/>
      <c r="E76" s="26"/>
      <c r="F76" s="26"/>
      <c r="G76" s="26"/>
      <c r="H76" s="26"/>
      <c r="I76" s="26"/>
      <c r="J76" s="26"/>
      <c r="K76" s="26"/>
      <c r="L76" s="11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6.5" hidden="false" customHeight="true" outlineLevel="0" collapsed="false">
      <c r="A77" s="24"/>
      <c r="B77" s="25"/>
      <c r="C77" s="26"/>
      <c r="D77" s="26"/>
      <c r="E77" s="57" t="str">
        <f aca="false">E9</f>
        <v>U7 - Úsek č. 7, pravý břeh, km 1,319 – 1,341</v>
      </c>
      <c r="F77" s="57"/>
      <c r="G77" s="57"/>
      <c r="H77" s="57"/>
      <c r="I77" s="26"/>
      <c r="J77" s="26"/>
      <c r="K77" s="26"/>
      <c r="L77" s="11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6.95" hidden="false" customHeight="true" outlineLevel="0" collapsed="false">
      <c r="A78" s="2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119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31" customFormat="true" ht="12" hidden="false" customHeight="true" outlineLevel="0" collapsed="false">
      <c r="A79" s="24"/>
      <c r="B79" s="25"/>
      <c r="C79" s="17" t="s">
        <v>20</v>
      </c>
      <c r="D79" s="26"/>
      <c r="E79" s="26"/>
      <c r="F79" s="18" t="str">
        <f aca="false">F12</f>
        <v>Nové Heřminovy</v>
      </c>
      <c r="G79" s="26"/>
      <c r="H79" s="26"/>
      <c r="I79" s="17" t="s">
        <v>22</v>
      </c>
      <c r="J79" s="148" t="str">
        <f aca="false">IF(J12="","",J12)</f>
        <v>4. 3. 2025</v>
      </c>
      <c r="K79" s="26"/>
      <c r="L79" s="119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31" customFormat="true" ht="6.95" hidden="false" customHeight="true" outlineLevel="0" collapsed="false">
      <c r="A80" s="24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119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31" customFormat="true" ht="15.15" hidden="false" customHeight="true" outlineLevel="0" collapsed="false">
      <c r="A81" s="24"/>
      <c r="B81" s="25"/>
      <c r="C81" s="17" t="s">
        <v>24</v>
      </c>
      <c r="D81" s="26"/>
      <c r="E81" s="26"/>
      <c r="F81" s="18" t="str">
        <f aca="false">E15</f>
        <v>Povodí Odry, státní podnik </v>
      </c>
      <c r="G81" s="26"/>
      <c r="H81" s="26"/>
      <c r="I81" s="17" t="s">
        <v>32</v>
      </c>
      <c r="J81" s="149" t="str">
        <f aca="false">E21</f>
        <v>Golik VH, s. r. o.</v>
      </c>
      <c r="K81" s="26"/>
      <c r="L81" s="11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15.15" hidden="false" customHeight="true" outlineLevel="0" collapsed="false">
      <c r="A82" s="24"/>
      <c r="B82" s="25"/>
      <c r="C82" s="17" t="s">
        <v>30</v>
      </c>
      <c r="D82" s="26"/>
      <c r="E82" s="26"/>
      <c r="F82" s="18" t="str">
        <f aca="false">IF(E18="","",E18)</f>
        <v>Vyplň údaj</v>
      </c>
      <c r="G82" s="26"/>
      <c r="H82" s="26"/>
      <c r="I82" s="17" t="s">
        <v>37</v>
      </c>
      <c r="J82" s="149" t="str">
        <f aca="false">E24</f>
        <v> </v>
      </c>
      <c r="K82" s="26"/>
      <c r="L82" s="11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10.3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11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175" customFormat="true" ht="29.3" hidden="false" customHeight="true" outlineLevel="0" collapsed="false">
      <c r="A84" s="169"/>
      <c r="B84" s="170"/>
      <c r="C84" s="171" t="s">
        <v>161</v>
      </c>
      <c r="D84" s="172" t="s">
        <v>60</v>
      </c>
      <c r="E84" s="172" t="s">
        <v>56</v>
      </c>
      <c r="F84" s="172" t="s">
        <v>57</v>
      </c>
      <c r="G84" s="172" t="s">
        <v>162</v>
      </c>
      <c r="H84" s="172" t="s">
        <v>163</v>
      </c>
      <c r="I84" s="172" t="s">
        <v>164</v>
      </c>
      <c r="J84" s="172" t="s">
        <v>152</v>
      </c>
      <c r="K84" s="173" t="s">
        <v>165</v>
      </c>
      <c r="L84" s="174"/>
      <c r="M84" s="74"/>
      <c r="N84" s="75" t="s">
        <v>45</v>
      </c>
      <c r="O84" s="75" t="s">
        <v>166</v>
      </c>
      <c r="P84" s="75" t="s">
        <v>167</v>
      </c>
      <c r="Q84" s="75" t="s">
        <v>168</v>
      </c>
      <c r="R84" s="75" t="s">
        <v>169</v>
      </c>
      <c r="S84" s="75" t="s">
        <v>170</v>
      </c>
      <c r="T84" s="76" t="s">
        <v>171</v>
      </c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</row>
    <row r="85" s="31" customFormat="true" ht="22.8" hidden="false" customHeight="true" outlineLevel="0" collapsed="false">
      <c r="A85" s="24"/>
      <c r="B85" s="25"/>
      <c r="C85" s="82" t="s">
        <v>172</v>
      </c>
      <c r="D85" s="26"/>
      <c r="E85" s="26"/>
      <c r="F85" s="26"/>
      <c r="G85" s="26"/>
      <c r="H85" s="26"/>
      <c r="I85" s="26"/>
      <c r="J85" s="176" t="n">
        <f aca="false">BK85</f>
        <v>0</v>
      </c>
      <c r="K85" s="26"/>
      <c r="L85" s="30"/>
      <c r="M85" s="77"/>
      <c r="N85" s="177"/>
      <c r="O85" s="78"/>
      <c r="P85" s="178" t="n">
        <f aca="false">P86</f>
        <v>0</v>
      </c>
      <c r="Q85" s="78"/>
      <c r="R85" s="178" t="n">
        <f aca="false">R86</f>
        <v>151.7162064</v>
      </c>
      <c r="S85" s="78"/>
      <c r="T85" s="179" t="n">
        <f aca="false">T86</f>
        <v>19.5215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T85" s="3" t="s">
        <v>74</v>
      </c>
      <c r="AU85" s="3" t="s">
        <v>153</v>
      </c>
      <c r="BK85" s="180" t="n">
        <f aca="false">BK86</f>
        <v>0</v>
      </c>
    </row>
    <row r="86" s="181" customFormat="true" ht="25.9" hidden="false" customHeight="true" outlineLevel="0" collapsed="false">
      <c r="B86" s="182"/>
      <c r="C86" s="183"/>
      <c r="D86" s="184" t="s">
        <v>74</v>
      </c>
      <c r="E86" s="185" t="s">
        <v>173</v>
      </c>
      <c r="F86" s="185" t="s">
        <v>174</v>
      </c>
      <c r="G86" s="183"/>
      <c r="H86" s="183"/>
      <c r="I86" s="186"/>
      <c r="J86" s="187" t="n">
        <f aca="false">BK86</f>
        <v>0</v>
      </c>
      <c r="K86" s="183"/>
      <c r="L86" s="188"/>
      <c r="M86" s="189"/>
      <c r="N86" s="190"/>
      <c r="O86" s="190"/>
      <c r="P86" s="191" t="n">
        <f aca="false">P87+P172+P193+P197+P214</f>
        <v>0</v>
      </c>
      <c r="Q86" s="190"/>
      <c r="R86" s="191" t="n">
        <f aca="false">R87+R172+R193+R197+R214</f>
        <v>151.7162064</v>
      </c>
      <c r="S86" s="190"/>
      <c r="T86" s="192" t="n">
        <f aca="false">T87+T172+T193+T197+T214</f>
        <v>19.5215</v>
      </c>
      <c r="AR86" s="193" t="s">
        <v>83</v>
      </c>
      <c r="AT86" s="194" t="s">
        <v>74</v>
      </c>
      <c r="AU86" s="194" t="s">
        <v>75</v>
      </c>
      <c r="AY86" s="193" t="s">
        <v>175</v>
      </c>
      <c r="BK86" s="195" t="n">
        <f aca="false">BK87+BK172+BK193+BK197+BK214</f>
        <v>0</v>
      </c>
    </row>
    <row r="87" s="181" customFormat="true" ht="22.8" hidden="false" customHeight="true" outlineLevel="0" collapsed="false">
      <c r="B87" s="182"/>
      <c r="C87" s="183"/>
      <c r="D87" s="184" t="s">
        <v>74</v>
      </c>
      <c r="E87" s="196" t="s">
        <v>83</v>
      </c>
      <c r="F87" s="196" t="s">
        <v>176</v>
      </c>
      <c r="G87" s="183"/>
      <c r="H87" s="183"/>
      <c r="I87" s="186"/>
      <c r="J87" s="197" t="n">
        <f aca="false">BK87</f>
        <v>0</v>
      </c>
      <c r="K87" s="183"/>
      <c r="L87" s="188"/>
      <c r="M87" s="189"/>
      <c r="N87" s="190"/>
      <c r="O87" s="190"/>
      <c r="P87" s="191" t="n">
        <f aca="false">SUM(P88:P171)</f>
        <v>0</v>
      </c>
      <c r="Q87" s="190"/>
      <c r="R87" s="191" t="n">
        <f aca="false">SUM(R88:R171)</f>
        <v>0</v>
      </c>
      <c r="S87" s="190"/>
      <c r="T87" s="192" t="n">
        <f aca="false">SUM(T88:T171)</f>
        <v>19.2465</v>
      </c>
      <c r="AR87" s="193" t="s">
        <v>83</v>
      </c>
      <c r="AT87" s="194" t="s">
        <v>74</v>
      </c>
      <c r="AU87" s="194" t="s">
        <v>83</v>
      </c>
      <c r="AY87" s="193" t="s">
        <v>175</v>
      </c>
      <c r="BK87" s="195" t="n">
        <f aca="false">SUM(BK88:BK171)</f>
        <v>0</v>
      </c>
    </row>
    <row r="88" s="31" customFormat="true" ht="24.15" hidden="false" customHeight="true" outlineLevel="0" collapsed="false">
      <c r="A88" s="24"/>
      <c r="B88" s="25"/>
      <c r="C88" s="198" t="s">
        <v>83</v>
      </c>
      <c r="D88" s="198" t="s">
        <v>177</v>
      </c>
      <c r="E88" s="199" t="s">
        <v>178</v>
      </c>
      <c r="F88" s="200" t="s">
        <v>179</v>
      </c>
      <c r="G88" s="201" t="s">
        <v>129</v>
      </c>
      <c r="H88" s="202" t="n">
        <v>12</v>
      </c>
      <c r="I88" s="203"/>
      <c r="J88" s="204" t="n">
        <f aca="false">ROUND(I88*H88,2)</f>
        <v>0</v>
      </c>
      <c r="K88" s="200" t="s">
        <v>180</v>
      </c>
      <c r="L88" s="30"/>
      <c r="M88" s="205"/>
      <c r="N88" s="206" t="s">
        <v>46</v>
      </c>
      <c r="O88" s="67"/>
      <c r="P88" s="207" t="n">
        <f aca="false">O88*H88</f>
        <v>0</v>
      </c>
      <c r="Q88" s="207" t="n">
        <v>0</v>
      </c>
      <c r="R88" s="207" t="n">
        <f aca="false">Q88*H88</f>
        <v>0</v>
      </c>
      <c r="S88" s="207" t="n">
        <v>0</v>
      </c>
      <c r="T88" s="208" t="n">
        <f aca="false">S88*H88</f>
        <v>0</v>
      </c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R88" s="209" t="s">
        <v>149</v>
      </c>
      <c r="AT88" s="209" t="s">
        <v>177</v>
      </c>
      <c r="AU88" s="209" t="s">
        <v>85</v>
      </c>
      <c r="AY88" s="3" t="s">
        <v>175</v>
      </c>
      <c r="BE88" s="210" t="n">
        <f aca="false">IF(N88="základní",J88,0)</f>
        <v>0</v>
      </c>
      <c r="BF88" s="210" t="n">
        <f aca="false">IF(N88="snížená",J88,0)</f>
        <v>0</v>
      </c>
      <c r="BG88" s="210" t="n">
        <f aca="false">IF(N88="zákl. přenesená",J88,0)</f>
        <v>0</v>
      </c>
      <c r="BH88" s="210" t="n">
        <f aca="false">IF(N88="sníž. přenesená",J88,0)</f>
        <v>0</v>
      </c>
      <c r="BI88" s="210" t="n">
        <f aca="false">IF(N88="nulová",J88,0)</f>
        <v>0</v>
      </c>
      <c r="BJ88" s="3" t="s">
        <v>83</v>
      </c>
      <c r="BK88" s="210" t="n">
        <f aca="false">ROUND(I88*H88,2)</f>
        <v>0</v>
      </c>
      <c r="BL88" s="3" t="s">
        <v>149</v>
      </c>
      <c r="BM88" s="209" t="s">
        <v>890</v>
      </c>
    </row>
    <row r="89" s="31" customFormat="true" ht="16.4" hidden="false" customHeight="false" outlineLevel="0" collapsed="false">
      <c r="A89" s="24"/>
      <c r="B89" s="25"/>
      <c r="C89" s="26"/>
      <c r="D89" s="211" t="s">
        <v>182</v>
      </c>
      <c r="E89" s="26"/>
      <c r="F89" s="212" t="s">
        <v>183</v>
      </c>
      <c r="G89" s="26"/>
      <c r="H89" s="26"/>
      <c r="I89" s="213"/>
      <c r="J89" s="26"/>
      <c r="K89" s="26"/>
      <c r="L89" s="30"/>
      <c r="M89" s="214"/>
      <c r="N89" s="215"/>
      <c r="O89" s="67"/>
      <c r="P89" s="67"/>
      <c r="Q89" s="67"/>
      <c r="R89" s="67"/>
      <c r="S89" s="67"/>
      <c r="T89" s="68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T89" s="3" t="s">
        <v>182</v>
      </c>
      <c r="AU89" s="3" t="s">
        <v>85</v>
      </c>
    </row>
    <row r="90" s="31" customFormat="true" ht="12.8" hidden="false" customHeight="false" outlineLevel="0" collapsed="false">
      <c r="A90" s="24"/>
      <c r="B90" s="25"/>
      <c r="C90" s="26"/>
      <c r="D90" s="216" t="s">
        <v>184</v>
      </c>
      <c r="E90" s="26"/>
      <c r="F90" s="217" t="s">
        <v>185</v>
      </c>
      <c r="G90" s="26"/>
      <c r="H90" s="26"/>
      <c r="I90" s="213"/>
      <c r="J90" s="26"/>
      <c r="K90" s="26"/>
      <c r="L90" s="30"/>
      <c r="M90" s="214"/>
      <c r="N90" s="215"/>
      <c r="O90" s="67"/>
      <c r="P90" s="67"/>
      <c r="Q90" s="67"/>
      <c r="R90" s="67"/>
      <c r="S90" s="67"/>
      <c r="T90" s="68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T90" s="3" t="s">
        <v>184</v>
      </c>
      <c r="AU90" s="3" t="s">
        <v>85</v>
      </c>
    </row>
    <row r="91" s="218" customFormat="true" ht="12.8" hidden="false" customHeight="false" outlineLevel="0" collapsed="false">
      <c r="B91" s="219"/>
      <c r="C91" s="220"/>
      <c r="D91" s="211" t="s">
        <v>186</v>
      </c>
      <c r="E91" s="221" t="s">
        <v>132</v>
      </c>
      <c r="F91" s="222" t="s">
        <v>891</v>
      </c>
      <c r="G91" s="220"/>
      <c r="H91" s="223" t="n">
        <v>12</v>
      </c>
      <c r="I91" s="224"/>
      <c r="J91" s="220"/>
      <c r="K91" s="220"/>
      <c r="L91" s="225"/>
      <c r="M91" s="226"/>
      <c r="N91" s="227"/>
      <c r="O91" s="227"/>
      <c r="P91" s="227"/>
      <c r="Q91" s="227"/>
      <c r="R91" s="227"/>
      <c r="S91" s="227"/>
      <c r="T91" s="228"/>
      <c r="AT91" s="229" t="s">
        <v>186</v>
      </c>
      <c r="AU91" s="229" t="s">
        <v>85</v>
      </c>
      <c r="AV91" s="218" t="s">
        <v>85</v>
      </c>
      <c r="AW91" s="218" t="s">
        <v>36</v>
      </c>
      <c r="AX91" s="218" t="s">
        <v>83</v>
      </c>
      <c r="AY91" s="229" t="s">
        <v>175</v>
      </c>
    </row>
    <row r="92" s="31" customFormat="true" ht="16.5" hidden="false" customHeight="true" outlineLevel="0" collapsed="false">
      <c r="A92" s="24"/>
      <c r="B92" s="25"/>
      <c r="C92" s="198" t="s">
        <v>85</v>
      </c>
      <c r="D92" s="198" t="s">
        <v>177</v>
      </c>
      <c r="E92" s="199" t="s">
        <v>218</v>
      </c>
      <c r="F92" s="200" t="s">
        <v>219</v>
      </c>
      <c r="G92" s="201" t="s">
        <v>129</v>
      </c>
      <c r="H92" s="202" t="n">
        <v>12</v>
      </c>
      <c r="I92" s="203"/>
      <c r="J92" s="204" t="n">
        <f aca="false">ROUND(I92*H92,2)</f>
        <v>0</v>
      </c>
      <c r="K92" s="200" t="s">
        <v>180</v>
      </c>
      <c r="L92" s="30"/>
      <c r="M92" s="205"/>
      <c r="N92" s="206" t="s">
        <v>46</v>
      </c>
      <c r="O92" s="67"/>
      <c r="P92" s="207" t="n">
        <f aca="false">O92*H92</f>
        <v>0</v>
      </c>
      <c r="Q92" s="207" t="n">
        <v>0</v>
      </c>
      <c r="R92" s="207" t="n">
        <f aca="false">Q92*H92</f>
        <v>0</v>
      </c>
      <c r="S92" s="207" t="n">
        <v>0</v>
      </c>
      <c r="T92" s="208" t="n">
        <f aca="false">S92*H92</f>
        <v>0</v>
      </c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R92" s="209" t="s">
        <v>149</v>
      </c>
      <c r="AT92" s="209" t="s">
        <v>177</v>
      </c>
      <c r="AU92" s="209" t="s">
        <v>85</v>
      </c>
      <c r="AY92" s="3" t="s">
        <v>175</v>
      </c>
      <c r="BE92" s="210" t="n">
        <f aca="false">IF(N92="základní",J92,0)</f>
        <v>0</v>
      </c>
      <c r="BF92" s="210" t="n">
        <f aca="false">IF(N92="snížená",J92,0)</f>
        <v>0</v>
      </c>
      <c r="BG92" s="210" t="n">
        <f aca="false">IF(N92="zákl. přenesená",J92,0)</f>
        <v>0</v>
      </c>
      <c r="BH92" s="210" t="n">
        <f aca="false">IF(N92="sníž. přenesená",J92,0)</f>
        <v>0</v>
      </c>
      <c r="BI92" s="210" t="n">
        <f aca="false">IF(N92="nulová",J92,0)</f>
        <v>0</v>
      </c>
      <c r="BJ92" s="3" t="s">
        <v>83</v>
      </c>
      <c r="BK92" s="210" t="n">
        <f aca="false">ROUND(I92*H92,2)</f>
        <v>0</v>
      </c>
      <c r="BL92" s="3" t="s">
        <v>149</v>
      </c>
      <c r="BM92" s="209" t="s">
        <v>892</v>
      </c>
    </row>
    <row r="93" s="31" customFormat="true" ht="12.8" hidden="false" customHeight="false" outlineLevel="0" collapsed="false">
      <c r="A93" s="24"/>
      <c r="B93" s="25"/>
      <c r="C93" s="26"/>
      <c r="D93" s="211" t="s">
        <v>182</v>
      </c>
      <c r="E93" s="26"/>
      <c r="F93" s="212" t="s">
        <v>221</v>
      </c>
      <c r="G93" s="26"/>
      <c r="H93" s="26"/>
      <c r="I93" s="213"/>
      <c r="J93" s="26"/>
      <c r="K93" s="26"/>
      <c r="L93" s="30"/>
      <c r="M93" s="214"/>
      <c r="N93" s="215"/>
      <c r="O93" s="67"/>
      <c r="P93" s="67"/>
      <c r="Q93" s="67"/>
      <c r="R93" s="67"/>
      <c r="S93" s="67"/>
      <c r="T93" s="68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T93" s="3" t="s">
        <v>182</v>
      </c>
      <c r="AU93" s="3" t="s">
        <v>85</v>
      </c>
    </row>
    <row r="94" s="31" customFormat="true" ht="12.8" hidden="false" customHeight="false" outlineLevel="0" collapsed="false">
      <c r="A94" s="24"/>
      <c r="B94" s="25"/>
      <c r="C94" s="26"/>
      <c r="D94" s="216" t="s">
        <v>184</v>
      </c>
      <c r="E94" s="26"/>
      <c r="F94" s="217" t="s">
        <v>222</v>
      </c>
      <c r="G94" s="26"/>
      <c r="H94" s="26"/>
      <c r="I94" s="213"/>
      <c r="J94" s="26"/>
      <c r="K94" s="26"/>
      <c r="L94" s="30"/>
      <c r="M94" s="214"/>
      <c r="N94" s="215"/>
      <c r="O94" s="67"/>
      <c r="P94" s="67"/>
      <c r="Q94" s="67"/>
      <c r="R94" s="67"/>
      <c r="S94" s="67"/>
      <c r="T94" s="68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T94" s="3" t="s">
        <v>184</v>
      </c>
      <c r="AU94" s="3" t="s">
        <v>85</v>
      </c>
    </row>
    <row r="95" s="218" customFormat="true" ht="12.8" hidden="false" customHeight="false" outlineLevel="0" collapsed="false">
      <c r="B95" s="219"/>
      <c r="C95" s="220"/>
      <c r="D95" s="211" t="s">
        <v>186</v>
      </c>
      <c r="E95" s="221"/>
      <c r="F95" s="222" t="s">
        <v>132</v>
      </c>
      <c r="G95" s="220"/>
      <c r="H95" s="223" t="n">
        <v>12</v>
      </c>
      <c r="I95" s="224"/>
      <c r="J95" s="220"/>
      <c r="K95" s="220"/>
      <c r="L95" s="225"/>
      <c r="M95" s="226"/>
      <c r="N95" s="227"/>
      <c r="O95" s="227"/>
      <c r="P95" s="227"/>
      <c r="Q95" s="227"/>
      <c r="R95" s="227"/>
      <c r="S95" s="227"/>
      <c r="T95" s="228"/>
      <c r="AT95" s="229" t="s">
        <v>186</v>
      </c>
      <c r="AU95" s="229" t="s">
        <v>85</v>
      </c>
      <c r="AV95" s="218" t="s">
        <v>85</v>
      </c>
      <c r="AW95" s="218" t="s">
        <v>36</v>
      </c>
      <c r="AX95" s="218" t="s">
        <v>83</v>
      </c>
      <c r="AY95" s="229" t="s">
        <v>175</v>
      </c>
    </row>
    <row r="96" s="31" customFormat="true" ht="16.5" hidden="false" customHeight="true" outlineLevel="0" collapsed="false">
      <c r="A96" s="24"/>
      <c r="B96" s="25"/>
      <c r="C96" s="198" t="s">
        <v>194</v>
      </c>
      <c r="D96" s="198" t="s">
        <v>177</v>
      </c>
      <c r="E96" s="199" t="s">
        <v>229</v>
      </c>
      <c r="F96" s="200" t="s">
        <v>230</v>
      </c>
      <c r="G96" s="201" t="s">
        <v>138</v>
      </c>
      <c r="H96" s="202" t="n">
        <v>1</v>
      </c>
      <c r="I96" s="203"/>
      <c r="J96" s="204" t="n">
        <f aca="false">ROUND(I96*H96,2)</f>
        <v>0</v>
      </c>
      <c r="K96" s="200" t="s">
        <v>180</v>
      </c>
      <c r="L96" s="30"/>
      <c r="M96" s="205"/>
      <c r="N96" s="206" t="s">
        <v>46</v>
      </c>
      <c r="O96" s="67"/>
      <c r="P96" s="207" t="n">
        <f aca="false">O96*H96</f>
        <v>0</v>
      </c>
      <c r="Q96" s="207" t="n">
        <v>0</v>
      </c>
      <c r="R96" s="207" t="n">
        <f aca="false">Q96*H96</f>
        <v>0</v>
      </c>
      <c r="S96" s="207" t="n">
        <v>0</v>
      </c>
      <c r="T96" s="208" t="n">
        <f aca="false">S96*H96</f>
        <v>0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R96" s="209" t="s">
        <v>149</v>
      </c>
      <c r="AT96" s="209" t="s">
        <v>177</v>
      </c>
      <c r="AU96" s="209" t="s">
        <v>85</v>
      </c>
      <c r="AY96" s="3" t="s">
        <v>175</v>
      </c>
      <c r="BE96" s="210" t="n">
        <f aca="false">IF(N96="základní",J96,0)</f>
        <v>0</v>
      </c>
      <c r="BF96" s="210" t="n">
        <f aca="false">IF(N96="snížená",J96,0)</f>
        <v>0</v>
      </c>
      <c r="BG96" s="210" t="n">
        <f aca="false">IF(N96="zákl. přenesená",J96,0)</f>
        <v>0</v>
      </c>
      <c r="BH96" s="210" t="n">
        <f aca="false">IF(N96="sníž. přenesená",J96,0)</f>
        <v>0</v>
      </c>
      <c r="BI96" s="210" t="n">
        <f aca="false">IF(N96="nulová",J96,0)</f>
        <v>0</v>
      </c>
      <c r="BJ96" s="3" t="s">
        <v>83</v>
      </c>
      <c r="BK96" s="210" t="n">
        <f aca="false">ROUND(I96*H96,2)</f>
        <v>0</v>
      </c>
      <c r="BL96" s="3" t="s">
        <v>149</v>
      </c>
      <c r="BM96" s="209" t="s">
        <v>893</v>
      </c>
    </row>
    <row r="97" s="31" customFormat="true" ht="12.8" hidden="false" customHeight="false" outlineLevel="0" collapsed="false">
      <c r="A97" s="24"/>
      <c r="B97" s="25"/>
      <c r="C97" s="26"/>
      <c r="D97" s="211" t="s">
        <v>182</v>
      </c>
      <c r="E97" s="26"/>
      <c r="F97" s="212" t="s">
        <v>232</v>
      </c>
      <c r="G97" s="26"/>
      <c r="H97" s="26"/>
      <c r="I97" s="213"/>
      <c r="J97" s="26"/>
      <c r="K97" s="26"/>
      <c r="L97" s="30"/>
      <c r="M97" s="214"/>
      <c r="N97" s="215"/>
      <c r="O97" s="67"/>
      <c r="P97" s="67"/>
      <c r="Q97" s="67"/>
      <c r="R97" s="67"/>
      <c r="S97" s="67"/>
      <c r="T97" s="68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T97" s="3" t="s">
        <v>182</v>
      </c>
      <c r="AU97" s="3" t="s">
        <v>85</v>
      </c>
    </row>
    <row r="98" s="31" customFormat="true" ht="12.8" hidden="false" customHeight="false" outlineLevel="0" collapsed="false">
      <c r="A98" s="24"/>
      <c r="B98" s="25"/>
      <c r="C98" s="26"/>
      <c r="D98" s="216" t="s">
        <v>184</v>
      </c>
      <c r="E98" s="26"/>
      <c r="F98" s="217" t="s">
        <v>233</v>
      </c>
      <c r="G98" s="26"/>
      <c r="H98" s="26"/>
      <c r="I98" s="213"/>
      <c r="J98" s="26"/>
      <c r="K98" s="26"/>
      <c r="L98" s="30"/>
      <c r="M98" s="214"/>
      <c r="N98" s="215"/>
      <c r="O98" s="67"/>
      <c r="P98" s="67"/>
      <c r="Q98" s="67"/>
      <c r="R98" s="67"/>
      <c r="S98" s="67"/>
      <c r="T98" s="68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T98" s="3" t="s">
        <v>184</v>
      </c>
      <c r="AU98" s="3" t="s">
        <v>85</v>
      </c>
    </row>
    <row r="99" s="218" customFormat="true" ht="12.8" hidden="false" customHeight="false" outlineLevel="0" collapsed="false">
      <c r="B99" s="219"/>
      <c r="C99" s="220"/>
      <c r="D99" s="211" t="s">
        <v>186</v>
      </c>
      <c r="E99" s="221" t="s">
        <v>147</v>
      </c>
      <c r="F99" s="222" t="s">
        <v>83</v>
      </c>
      <c r="G99" s="220"/>
      <c r="H99" s="223" t="n">
        <v>1</v>
      </c>
      <c r="I99" s="224"/>
      <c r="J99" s="220"/>
      <c r="K99" s="220"/>
      <c r="L99" s="225"/>
      <c r="M99" s="226"/>
      <c r="N99" s="227"/>
      <c r="O99" s="227"/>
      <c r="P99" s="227"/>
      <c r="Q99" s="227"/>
      <c r="R99" s="227"/>
      <c r="S99" s="227"/>
      <c r="T99" s="228"/>
      <c r="AT99" s="229" t="s">
        <v>186</v>
      </c>
      <c r="AU99" s="229" t="s">
        <v>85</v>
      </c>
      <c r="AV99" s="218" t="s">
        <v>85</v>
      </c>
      <c r="AW99" s="218" t="s">
        <v>36</v>
      </c>
      <c r="AX99" s="218" t="s">
        <v>83</v>
      </c>
      <c r="AY99" s="229" t="s">
        <v>175</v>
      </c>
    </row>
    <row r="100" s="31" customFormat="true" ht="16.5" hidden="false" customHeight="true" outlineLevel="0" collapsed="false">
      <c r="A100" s="24"/>
      <c r="B100" s="25"/>
      <c r="C100" s="198" t="s">
        <v>149</v>
      </c>
      <c r="D100" s="198" t="s">
        <v>177</v>
      </c>
      <c r="E100" s="199" t="s">
        <v>236</v>
      </c>
      <c r="F100" s="200" t="s">
        <v>237</v>
      </c>
      <c r="G100" s="201" t="s">
        <v>112</v>
      </c>
      <c r="H100" s="202" t="n">
        <v>10.575</v>
      </c>
      <c r="I100" s="203"/>
      <c r="J100" s="204" t="n">
        <f aca="false">ROUND(I100*H100,2)</f>
        <v>0</v>
      </c>
      <c r="K100" s="200" t="s">
        <v>180</v>
      </c>
      <c r="L100" s="30"/>
      <c r="M100" s="205"/>
      <c r="N100" s="206" t="s">
        <v>46</v>
      </c>
      <c r="O100" s="67"/>
      <c r="P100" s="207" t="n">
        <f aca="false">O100*H100</f>
        <v>0</v>
      </c>
      <c r="Q100" s="207" t="n">
        <v>0</v>
      </c>
      <c r="R100" s="207" t="n">
        <f aca="false">Q100*H100</f>
        <v>0</v>
      </c>
      <c r="S100" s="207" t="n">
        <v>1.82</v>
      </c>
      <c r="T100" s="208" t="n">
        <f aca="false">S100*H100</f>
        <v>19.2465</v>
      </c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R100" s="209" t="s">
        <v>149</v>
      </c>
      <c r="AT100" s="209" t="s">
        <v>177</v>
      </c>
      <c r="AU100" s="209" t="s">
        <v>85</v>
      </c>
      <c r="AY100" s="3" t="s">
        <v>175</v>
      </c>
      <c r="BE100" s="210" t="n">
        <f aca="false">IF(N100="základní",J100,0)</f>
        <v>0</v>
      </c>
      <c r="BF100" s="210" t="n">
        <f aca="false">IF(N100="snížená",J100,0)</f>
        <v>0</v>
      </c>
      <c r="BG100" s="210" t="n">
        <f aca="false">IF(N100="zákl. přenesená",J100,0)</f>
        <v>0</v>
      </c>
      <c r="BH100" s="210" t="n">
        <f aca="false">IF(N100="sníž. přenesená",J100,0)</f>
        <v>0</v>
      </c>
      <c r="BI100" s="210" t="n">
        <f aca="false">IF(N100="nulová",J100,0)</f>
        <v>0</v>
      </c>
      <c r="BJ100" s="3" t="s">
        <v>83</v>
      </c>
      <c r="BK100" s="210" t="n">
        <f aca="false">ROUND(I100*H100,2)</f>
        <v>0</v>
      </c>
      <c r="BL100" s="3" t="s">
        <v>149</v>
      </c>
      <c r="BM100" s="209" t="s">
        <v>238</v>
      </c>
    </row>
    <row r="101" s="31" customFormat="true" ht="12.8" hidden="false" customHeight="false" outlineLevel="0" collapsed="false">
      <c r="A101" s="24"/>
      <c r="B101" s="25"/>
      <c r="C101" s="26"/>
      <c r="D101" s="211" t="s">
        <v>182</v>
      </c>
      <c r="E101" s="26"/>
      <c r="F101" s="212" t="s">
        <v>239</v>
      </c>
      <c r="G101" s="26"/>
      <c r="H101" s="26"/>
      <c r="I101" s="213"/>
      <c r="J101" s="26"/>
      <c r="K101" s="26"/>
      <c r="L101" s="30"/>
      <c r="M101" s="214"/>
      <c r="N101" s="215"/>
      <c r="O101" s="67"/>
      <c r="P101" s="67"/>
      <c r="Q101" s="67"/>
      <c r="R101" s="67"/>
      <c r="S101" s="67"/>
      <c r="T101" s="68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T101" s="3" t="s">
        <v>182</v>
      </c>
      <c r="AU101" s="3" t="s">
        <v>85</v>
      </c>
    </row>
    <row r="102" s="31" customFormat="true" ht="12.8" hidden="false" customHeight="false" outlineLevel="0" collapsed="false">
      <c r="A102" s="24"/>
      <c r="B102" s="25"/>
      <c r="C102" s="26"/>
      <c r="D102" s="216" t="s">
        <v>184</v>
      </c>
      <c r="E102" s="26"/>
      <c r="F102" s="217" t="s">
        <v>240</v>
      </c>
      <c r="G102" s="26"/>
      <c r="H102" s="26"/>
      <c r="I102" s="213"/>
      <c r="J102" s="26"/>
      <c r="K102" s="26"/>
      <c r="L102" s="30"/>
      <c r="M102" s="214"/>
      <c r="N102" s="215"/>
      <c r="O102" s="67"/>
      <c r="P102" s="67"/>
      <c r="Q102" s="67"/>
      <c r="R102" s="67"/>
      <c r="S102" s="67"/>
      <c r="T102" s="68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T102" s="3" t="s">
        <v>184</v>
      </c>
      <c r="AU102" s="3" t="s">
        <v>85</v>
      </c>
    </row>
    <row r="103" s="242" customFormat="true" ht="12.8" hidden="false" customHeight="false" outlineLevel="0" collapsed="false">
      <c r="B103" s="243"/>
      <c r="C103" s="244"/>
      <c r="D103" s="211" t="s">
        <v>186</v>
      </c>
      <c r="E103" s="245"/>
      <c r="F103" s="246" t="s">
        <v>862</v>
      </c>
      <c r="G103" s="244"/>
      <c r="H103" s="245"/>
      <c r="I103" s="247"/>
      <c r="J103" s="244"/>
      <c r="K103" s="244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186</v>
      </c>
      <c r="AU103" s="252" t="s">
        <v>85</v>
      </c>
      <c r="AV103" s="242" t="s">
        <v>83</v>
      </c>
      <c r="AW103" s="242" t="s">
        <v>36</v>
      </c>
      <c r="AX103" s="242" t="s">
        <v>75</v>
      </c>
      <c r="AY103" s="252" t="s">
        <v>175</v>
      </c>
    </row>
    <row r="104" s="218" customFormat="true" ht="12.8" hidden="false" customHeight="false" outlineLevel="0" collapsed="false">
      <c r="B104" s="219"/>
      <c r="C104" s="220"/>
      <c r="D104" s="211" t="s">
        <v>186</v>
      </c>
      <c r="E104" s="221"/>
      <c r="F104" s="222" t="s">
        <v>894</v>
      </c>
      <c r="G104" s="220"/>
      <c r="H104" s="223" t="n">
        <v>10.575</v>
      </c>
      <c r="I104" s="224"/>
      <c r="J104" s="220"/>
      <c r="K104" s="220"/>
      <c r="L104" s="225"/>
      <c r="M104" s="226"/>
      <c r="N104" s="227"/>
      <c r="O104" s="227"/>
      <c r="P104" s="227"/>
      <c r="Q104" s="227"/>
      <c r="R104" s="227"/>
      <c r="S104" s="227"/>
      <c r="T104" s="228"/>
      <c r="AT104" s="229" t="s">
        <v>186</v>
      </c>
      <c r="AU104" s="229" t="s">
        <v>85</v>
      </c>
      <c r="AV104" s="218" t="s">
        <v>85</v>
      </c>
      <c r="AW104" s="218" t="s">
        <v>36</v>
      </c>
      <c r="AX104" s="218" t="s">
        <v>75</v>
      </c>
      <c r="AY104" s="229" t="s">
        <v>175</v>
      </c>
    </row>
    <row r="105" s="230" customFormat="true" ht="12.8" hidden="false" customHeight="false" outlineLevel="0" collapsed="false">
      <c r="B105" s="231"/>
      <c r="C105" s="232"/>
      <c r="D105" s="211" t="s">
        <v>186</v>
      </c>
      <c r="E105" s="233" t="s">
        <v>110</v>
      </c>
      <c r="F105" s="234" t="s">
        <v>210</v>
      </c>
      <c r="G105" s="232"/>
      <c r="H105" s="235" t="n">
        <v>10.575</v>
      </c>
      <c r="I105" s="236"/>
      <c r="J105" s="232"/>
      <c r="K105" s="232"/>
      <c r="L105" s="237"/>
      <c r="M105" s="238"/>
      <c r="N105" s="239"/>
      <c r="O105" s="239"/>
      <c r="P105" s="239"/>
      <c r="Q105" s="239"/>
      <c r="R105" s="239"/>
      <c r="S105" s="239"/>
      <c r="T105" s="240"/>
      <c r="AT105" s="241" t="s">
        <v>186</v>
      </c>
      <c r="AU105" s="241" t="s">
        <v>85</v>
      </c>
      <c r="AV105" s="230" t="s">
        <v>149</v>
      </c>
      <c r="AW105" s="230" t="s">
        <v>36</v>
      </c>
      <c r="AX105" s="230" t="s">
        <v>83</v>
      </c>
      <c r="AY105" s="241" t="s">
        <v>175</v>
      </c>
    </row>
    <row r="106" s="31" customFormat="true" ht="16.5" hidden="false" customHeight="true" outlineLevel="0" collapsed="false">
      <c r="A106" s="24"/>
      <c r="B106" s="25"/>
      <c r="C106" s="198" t="s">
        <v>204</v>
      </c>
      <c r="D106" s="198" t="s">
        <v>177</v>
      </c>
      <c r="E106" s="199" t="s">
        <v>248</v>
      </c>
      <c r="F106" s="200" t="s">
        <v>249</v>
      </c>
      <c r="G106" s="201" t="s">
        <v>112</v>
      </c>
      <c r="H106" s="202" t="n">
        <v>10.575</v>
      </c>
      <c r="I106" s="203"/>
      <c r="J106" s="204" t="n">
        <f aca="false">ROUND(I106*H106,2)</f>
        <v>0</v>
      </c>
      <c r="K106" s="200" t="s">
        <v>180</v>
      </c>
      <c r="L106" s="30"/>
      <c r="M106" s="205"/>
      <c r="N106" s="206" t="s">
        <v>46</v>
      </c>
      <c r="O106" s="67"/>
      <c r="P106" s="207" t="n">
        <f aca="false">O106*H106</f>
        <v>0</v>
      </c>
      <c r="Q106" s="207" t="n">
        <v>0</v>
      </c>
      <c r="R106" s="207" t="n">
        <f aca="false">Q106*H106</f>
        <v>0</v>
      </c>
      <c r="S106" s="207" t="n">
        <v>0</v>
      </c>
      <c r="T106" s="208" t="n">
        <f aca="false">S106*H106</f>
        <v>0</v>
      </c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R106" s="209" t="s">
        <v>149</v>
      </c>
      <c r="AT106" s="209" t="s">
        <v>177</v>
      </c>
      <c r="AU106" s="209" t="s">
        <v>85</v>
      </c>
      <c r="AY106" s="3" t="s">
        <v>175</v>
      </c>
      <c r="BE106" s="210" t="n">
        <f aca="false">IF(N106="základní",J106,0)</f>
        <v>0</v>
      </c>
      <c r="BF106" s="210" t="n">
        <f aca="false">IF(N106="snížená",J106,0)</f>
        <v>0</v>
      </c>
      <c r="BG106" s="210" t="n">
        <f aca="false">IF(N106="zákl. přenesená",J106,0)</f>
        <v>0</v>
      </c>
      <c r="BH106" s="210" t="n">
        <f aca="false">IF(N106="sníž. přenesená",J106,0)</f>
        <v>0</v>
      </c>
      <c r="BI106" s="210" t="n">
        <f aca="false">IF(N106="nulová",J106,0)</f>
        <v>0</v>
      </c>
      <c r="BJ106" s="3" t="s">
        <v>83</v>
      </c>
      <c r="BK106" s="210" t="n">
        <f aca="false">ROUND(I106*H106,2)</f>
        <v>0</v>
      </c>
      <c r="BL106" s="3" t="s">
        <v>149</v>
      </c>
      <c r="BM106" s="209" t="s">
        <v>566</v>
      </c>
    </row>
    <row r="107" s="31" customFormat="true" ht="16.4" hidden="false" customHeight="false" outlineLevel="0" collapsed="false">
      <c r="A107" s="24"/>
      <c r="B107" s="25"/>
      <c r="C107" s="26"/>
      <c r="D107" s="211" t="s">
        <v>182</v>
      </c>
      <c r="E107" s="26"/>
      <c r="F107" s="212" t="s">
        <v>251</v>
      </c>
      <c r="G107" s="26"/>
      <c r="H107" s="26"/>
      <c r="I107" s="213"/>
      <c r="J107" s="26"/>
      <c r="K107" s="26"/>
      <c r="L107" s="30"/>
      <c r="M107" s="214"/>
      <c r="N107" s="215"/>
      <c r="O107" s="67"/>
      <c r="P107" s="67"/>
      <c r="Q107" s="67"/>
      <c r="R107" s="67"/>
      <c r="S107" s="67"/>
      <c r="T107" s="68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T107" s="3" t="s">
        <v>182</v>
      </c>
      <c r="AU107" s="3" t="s">
        <v>85</v>
      </c>
    </row>
    <row r="108" s="31" customFormat="true" ht="12.8" hidden="false" customHeight="false" outlineLevel="0" collapsed="false">
      <c r="A108" s="24"/>
      <c r="B108" s="25"/>
      <c r="C108" s="26"/>
      <c r="D108" s="216" t="s">
        <v>184</v>
      </c>
      <c r="E108" s="26"/>
      <c r="F108" s="217" t="s">
        <v>252</v>
      </c>
      <c r="G108" s="26"/>
      <c r="H108" s="26"/>
      <c r="I108" s="213"/>
      <c r="J108" s="26"/>
      <c r="K108" s="26"/>
      <c r="L108" s="30"/>
      <c r="M108" s="214"/>
      <c r="N108" s="215"/>
      <c r="O108" s="67"/>
      <c r="P108" s="67"/>
      <c r="Q108" s="67"/>
      <c r="R108" s="67"/>
      <c r="S108" s="67"/>
      <c r="T108" s="68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T108" s="3" t="s">
        <v>184</v>
      </c>
      <c r="AU108" s="3" t="s">
        <v>85</v>
      </c>
    </row>
    <row r="109" s="218" customFormat="true" ht="12.8" hidden="false" customHeight="false" outlineLevel="0" collapsed="false">
      <c r="B109" s="219"/>
      <c r="C109" s="220"/>
      <c r="D109" s="211" t="s">
        <v>186</v>
      </c>
      <c r="E109" s="221"/>
      <c r="F109" s="222" t="s">
        <v>110</v>
      </c>
      <c r="G109" s="220"/>
      <c r="H109" s="223" t="n">
        <v>10.575</v>
      </c>
      <c r="I109" s="224"/>
      <c r="J109" s="220"/>
      <c r="K109" s="220"/>
      <c r="L109" s="225"/>
      <c r="M109" s="226"/>
      <c r="N109" s="227"/>
      <c r="O109" s="227"/>
      <c r="P109" s="227"/>
      <c r="Q109" s="227"/>
      <c r="R109" s="227"/>
      <c r="S109" s="227"/>
      <c r="T109" s="228"/>
      <c r="AT109" s="229" t="s">
        <v>186</v>
      </c>
      <c r="AU109" s="229" t="s">
        <v>85</v>
      </c>
      <c r="AV109" s="218" t="s">
        <v>85</v>
      </c>
      <c r="AW109" s="218" t="s">
        <v>36</v>
      </c>
      <c r="AX109" s="218" t="s">
        <v>83</v>
      </c>
      <c r="AY109" s="229" t="s">
        <v>175</v>
      </c>
    </row>
    <row r="110" s="31" customFormat="true" ht="16.5" hidden="false" customHeight="true" outlineLevel="0" collapsed="false">
      <c r="A110" s="24"/>
      <c r="B110" s="25"/>
      <c r="C110" s="198" t="s">
        <v>211</v>
      </c>
      <c r="D110" s="198" t="s">
        <v>177</v>
      </c>
      <c r="E110" s="199" t="s">
        <v>253</v>
      </c>
      <c r="F110" s="200" t="s">
        <v>254</v>
      </c>
      <c r="G110" s="201" t="s">
        <v>129</v>
      </c>
      <c r="H110" s="202" t="n">
        <v>14.5</v>
      </c>
      <c r="I110" s="203"/>
      <c r="J110" s="204" t="n">
        <f aca="false">ROUND(I110*H110,2)</f>
        <v>0</v>
      </c>
      <c r="K110" s="200" t="s">
        <v>180</v>
      </c>
      <c r="L110" s="30"/>
      <c r="M110" s="205"/>
      <c r="N110" s="206" t="s">
        <v>46</v>
      </c>
      <c r="O110" s="67"/>
      <c r="P110" s="207" t="n">
        <f aca="false">O110*H110</f>
        <v>0</v>
      </c>
      <c r="Q110" s="207" t="n">
        <v>0</v>
      </c>
      <c r="R110" s="207" t="n">
        <f aca="false">Q110*H110</f>
        <v>0</v>
      </c>
      <c r="S110" s="207" t="n">
        <v>0</v>
      </c>
      <c r="T110" s="208" t="n">
        <f aca="false">S110*H110</f>
        <v>0</v>
      </c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R110" s="209" t="s">
        <v>149</v>
      </c>
      <c r="AT110" s="209" t="s">
        <v>177</v>
      </c>
      <c r="AU110" s="209" t="s">
        <v>85</v>
      </c>
      <c r="AY110" s="3" t="s">
        <v>175</v>
      </c>
      <c r="BE110" s="210" t="n">
        <f aca="false">IF(N110="základní",J110,0)</f>
        <v>0</v>
      </c>
      <c r="BF110" s="210" t="n">
        <f aca="false">IF(N110="snížená",J110,0)</f>
        <v>0</v>
      </c>
      <c r="BG110" s="210" t="n">
        <f aca="false">IF(N110="zákl. přenesená",J110,0)</f>
        <v>0</v>
      </c>
      <c r="BH110" s="210" t="n">
        <f aca="false">IF(N110="sníž. přenesená",J110,0)</f>
        <v>0</v>
      </c>
      <c r="BI110" s="210" t="n">
        <f aca="false">IF(N110="nulová",J110,0)</f>
        <v>0</v>
      </c>
      <c r="BJ110" s="3" t="s">
        <v>83</v>
      </c>
      <c r="BK110" s="210" t="n">
        <f aca="false">ROUND(I110*H110,2)</f>
        <v>0</v>
      </c>
      <c r="BL110" s="3" t="s">
        <v>149</v>
      </c>
      <c r="BM110" s="209" t="s">
        <v>895</v>
      </c>
    </row>
    <row r="111" s="31" customFormat="true" ht="12.8" hidden="false" customHeight="false" outlineLevel="0" collapsed="false">
      <c r="A111" s="24"/>
      <c r="B111" s="25"/>
      <c r="C111" s="26"/>
      <c r="D111" s="211" t="s">
        <v>182</v>
      </c>
      <c r="E111" s="26"/>
      <c r="F111" s="212" t="s">
        <v>256</v>
      </c>
      <c r="G111" s="26"/>
      <c r="H111" s="26"/>
      <c r="I111" s="213"/>
      <c r="J111" s="26"/>
      <c r="K111" s="26"/>
      <c r="L111" s="30"/>
      <c r="M111" s="214"/>
      <c r="N111" s="215"/>
      <c r="O111" s="67"/>
      <c r="P111" s="67"/>
      <c r="Q111" s="67"/>
      <c r="R111" s="67"/>
      <c r="S111" s="67"/>
      <c r="T111" s="68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T111" s="3" t="s">
        <v>182</v>
      </c>
      <c r="AU111" s="3" t="s">
        <v>85</v>
      </c>
    </row>
    <row r="112" s="31" customFormat="true" ht="12.8" hidden="false" customHeight="false" outlineLevel="0" collapsed="false">
      <c r="A112" s="24"/>
      <c r="B112" s="25"/>
      <c r="C112" s="26"/>
      <c r="D112" s="216" t="s">
        <v>184</v>
      </c>
      <c r="E112" s="26"/>
      <c r="F112" s="217" t="s">
        <v>257</v>
      </c>
      <c r="G112" s="26"/>
      <c r="H112" s="26"/>
      <c r="I112" s="213"/>
      <c r="J112" s="26"/>
      <c r="K112" s="26"/>
      <c r="L112" s="30"/>
      <c r="M112" s="214"/>
      <c r="N112" s="215"/>
      <c r="O112" s="67"/>
      <c r="P112" s="67"/>
      <c r="Q112" s="67"/>
      <c r="R112" s="67"/>
      <c r="S112" s="67"/>
      <c r="T112" s="68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T112" s="3" t="s">
        <v>184</v>
      </c>
      <c r="AU112" s="3" t="s">
        <v>85</v>
      </c>
    </row>
    <row r="113" s="242" customFormat="true" ht="12.8" hidden="false" customHeight="false" outlineLevel="0" collapsed="false">
      <c r="B113" s="243"/>
      <c r="C113" s="244"/>
      <c r="D113" s="211" t="s">
        <v>186</v>
      </c>
      <c r="E113" s="245"/>
      <c r="F113" s="246" t="s">
        <v>862</v>
      </c>
      <c r="G113" s="244"/>
      <c r="H113" s="245"/>
      <c r="I113" s="247"/>
      <c r="J113" s="244"/>
      <c r="K113" s="244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186</v>
      </c>
      <c r="AU113" s="252" t="s">
        <v>85</v>
      </c>
      <c r="AV113" s="242" t="s">
        <v>83</v>
      </c>
      <c r="AW113" s="242" t="s">
        <v>36</v>
      </c>
      <c r="AX113" s="242" t="s">
        <v>75</v>
      </c>
      <c r="AY113" s="252" t="s">
        <v>175</v>
      </c>
    </row>
    <row r="114" s="218" customFormat="true" ht="12.8" hidden="false" customHeight="false" outlineLevel="0" collapsed="false">
      <c r="B114" s="219"/>
      <c r="C114" s="220"/>
      <c r="D114" s="211" t="s">
        <v>186</v>
      </c>
      <c r="E114" s="221" t="s">
        <v>127</v>
      </c>
      <c r="F114" s="222" t="s">
        <v>896</v>
      </c>
      <c r="G114" s="220"/>
      <c r="H114" s="223" t="n">
        <v>14.5</v>
      </c>
      <c r="I114" s="224"/>
      <c r="J114" s="220"/>
      <c r="K114" s="220"/>
      <c r="L114" s="225"/>
      <c r="M114" s="226"/>
      <c r="N114" s="227"/>
      <c r="O114" s="227"/>
      <c r="P114" s="227"/>
      <c r="Q114" s="227"/>
      <c r="R114" s="227"/>
      <c r="S114" s="227"/>
      <c r="T114" s="228"/>
      <c r="AT114" s="229" t="s">
        <v>186</v>
      </c>
      <c r="AU114" s="229" t="s">
        <v>85</v>
      </c>
      <c r="AV114" s="218" t="s">
        <v>85</v>
      </c>
      <c r="AW114" s="218" t="s">
        <v>36</v>
      </c>
      <c r="AX114" s="218" t="s">
        <v>83</v>
      </c>
      <c r="AY114" s="229" t="s">
        <v>175</v>
      </c>
    </row>
    <row r="115" s="31" customFormat="true" ht="16.5" hidden="false" customHeight="true" outlineLevel="0" collapsed="false">
      <c r="A115" s="24"/>
      <c r="B115" s="25"/>
      <c r="C115" s="198" t="s">
        <v>217</v>
      </c>
      <c r="D115" s="198" t="s">
        <v>177</v>
      </c>
      <c r="E115" s="199" t="s">
        <v>260</v>
      </c>
      <c r="F115" s="200" t="s">
        <v>261</v>
      </c>
      <c r="G115" s="201" t="s">
        <v>112</v>
      </c>
      <c r="H115" s="202" t="n">
        <v>25.848</v>
      </c>
      <c r="I115" s="203"/>
      <c r="J115" s="204" t="n">
        <f aca="false">ROUND(I115*H115,2)</f>
        <v>0</v>
      </c>
      <c r="K115" s="200" t="s">
        <v>180</v>
      </c>
      <c r="L115" s="30"/>
      <c r="M115" s="205"/>
      <c r="N115" s="206" t="s">
        <v>46</v>
      </c>
      <c r="O115" s="67"/>
      <c r="P115" s="207" t="n">
        <f aca="false">O115*H115</f>
        <v>0</v>
      </c>
      <c r="Q115" s="207" t="n">
        <v>0</v>
      </c>
      <c r="R115" s="207" t="n">
        <f aca="false">Q115*H115</f>
        <v>0</v>
      </c>
      <c r="S115" s="207" t="n">
        <v>0</v>
      </c>
      <c r="T115" s="208" t="n">
        <f aca="false">S115*H115</f>
        <v>0</v>
      </c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R115" s="209" t="s">
        <v>149</v>
      </c>
      <c r="AT115" s="209" t="s">
        <v>177</v>
      </c>
      <c r="AU115" s="209" t="s">
        <v>85</v>
      </c>
      <c r="AY115" s="3" t="s">
        <v>175</v>
      </c>
      <c r="BE115" s="210" t="n">
        <f aca="false">IF(N115="základní",J115,0)</f>
        <v>0</v>
      </c>
      <c r="BF115" s="210" t="n">
        <f aca="false">IF(N115="snížená",J115,0)</f>
        <v>0</v>
      </c>
      <c r="BG115" s="210" t="n">
        <f aca="false">IF(N115="zákl. přenesená",J115,0)</f>
        <v>0</v>
      </c>
      <c r="BH115" s="210" t="n">
        <f aca="false">IF(N115="sníž. přenesená",J115,0)</f>
        <v>0</v>
      </c>
      <c r="BI115" s="210" t="n">
        <f aca="false">IF(N115="nulová",J115,0)</f>
        <v>0</v>
      </c>
      <c r="BJ115" s="3" t="s">
        <v>83</v>
      </c>
      <c r="BK115" s="210" t="n">
        <f aca="false">ROUND(I115*H115,2)</f>
        <v>0</v>
      </c>
      <c r="BL115" s="3" t="s">
        <v>149</v>
      </c>
      <c r="BM115" s="209" t="s">
        <v>262</v>
      </c>
    </row>
    <row r="116" s="31" customFormat="true" ht="12.8" hidden="false" customHeight="false" outlineLevel="0" collapsed="false">
      <c r="A116" s="24"/>
      <c r="B116" s="25"/>
      <c r="C116" s="26"/>
      <c r="D116" s="211" t="s">
        <v>182</v>
      </c>
      <c r="E116" s="26"/>
      <c r="F116" s="212" t="s">
        <v>263</v>
      </c>
      <c r="G116" s="26"/>
      <c r="H116" s="26"/>
      <c r="I116" s="213"/>
      <c r="J116" s="26"/>
      <c r="K116" s="26"/>
      <c r="L116" s="30"/>
      <c r="M116" s="214"/>
      <c r="N116" s="215"/>
      <c r="O116" s="67"/>
      <c r="P116" s="67"/>
      <c r="Q116" s="67"/>
      <c r="R116" s="67"/>
      <c r="S116" s="67"/>
      <c r="T116" s="68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T116" s="3" t="s">
        <v>182</v>
      </c>
      <c r="AU116" s="3" t="s">
        <v>85</v>
      </c>
    </row>
    <row r="117" s="31" customFormat="true" ht="12.8" hidden="false" customHeight="false" outlineLevel="0" collapsed="false">
      <c r="A117" s="24"/>
      <c r="B117" s="25"/>
      <c r="C117" s="26"/>
      <c r="D117" s="216" t="s">
        <v>184</v>
      </c>
      <c r="E117" s="26"/>
      <c r="F117" s="217" t="s">
        <v>264</v>
      </c>
      <c r="G117" s="26"/>
      <c r="H117" s="26"/>
      <c r="I117" s="213"/>
      <c r="J117" s="26"/>
      <c r="K117" s="26"/>
      <c r="L117" s="30"/>
      <c r="M117" s="214"/>
      <c r="N117" s="215"/>
      <c r="O117" s="67"/>
      <c r="P117" s="67"/>
      <c r="Q117" s="67"/>
      <c r="R117" s="67"/>
      <c r="S117" s="67"/>
      <c r="T117" s="68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T117" s="3" t="s">
        <v>184</v>
      </c>
      <c r="AU117" s="3" t="s">
        <v>85</v>
      </c>
    </row>
    <row r="118" s="242" customFormat="true" ht="12.8" hidden="false" customHeight="false" outlineLevel="0" collapsed="false">
      <c r="B118" s="243"/>
      <c r="C118" s="244"/>
      <c r="D118" s="211" t="s">
        <v>186</v>
      </c>
      <c r="E118" s="245"/>
      <c r="F118" s="246" t="s">
        <v>862</v>
      </c>
      <c r="G118" s="244"/>
      <c r="H118" s="245"/>
      <c r="I118" s="247"/>
      <c r="J118" s="244"/>
      <c r="K118" s="244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186</v>
      </c>
      <c r="AU118" s="252" t="s">
        <v>85</v>
      </c>
      <c r="AV118" s="242" t="s">
        <v>83</v>
      </c>
      <c r="AW118" s="242" t="s">
        <v>36</v>
      </c>
      <c r="AX118" s="242" t="s">
        <v>75</v>
      </c>
      <c r="AY118" s="252" t="s">
        <v>175</v>
      </c>
    </row>
    <row r="119" s="218" customFormat="true" ht="12.8" hidden="false" customHeight="false" outlineLevel="0" collapsed="false">
      <c r="B119" s="219"/>
      <c r="C119" s="220"/>
      <c r="D119" s="211" t="s">
        <v>186</v>
      </c>
      <c r="E119" s="221"/>
      <c r="F119" s="222" t="s">
        <v>897</v>
      </c>
      <c r="G119" s="220"/>
      <c r="H119" s="223" t="n">
        <v>41.28</v>
      </c>
      <c r="I119" s="224"/>
      <c r="J119" s="220"/>
      <c r="K119" s="220"/>
      <c r="L119" s="225"/>
      <c r="M119" s="226"/>
      <c r="N119" s="227"/>
      <c r="O119" s="227"/>
      <c r="P119" s="227"/>
      <c r="Q119" s="227"/>
      <c r="R119" s="227"/>
      <c r="S119" s="227"/>
      <c r="T119" s="228"/>
      <c r="AT119" s="229" t="s">
        <v>186</v>
      </c>
      <c r="AU119" s="229" t="s">
        <v>85</v>
      </c>
      <c r="AV119" s="218" t="s">
        <v>85</v>
      </c>
      <c r="AW119" s="218" t="s">
        <v>36</v>
      </c>
      <c r="AX119" s="218" t="s">
        <v>75</v>
      </c>
      <c r="AY119" s="229" t="s">
        <v>175</v>
      </c>
    </row>
    <row r="120" s="218" customFormat="true" ht="12.8" hidden="false" customHeight="false" outlineLevel="0" collapsed="false">
      <c r="B120" s="219"/>
      <c r="C120" s="220"/>
      <c r="D120" s="211" t="s">
        <v>186</v>
      </c>
      <c r="E120" s="221"/>
      <c r="F120" s="222" t="s">
        <v>898</v>
      </c>
      <c r="G120" s="220"/>
      <c r="H120" s="223" t="n">
        <v>1.8</v>
      </c>
      <c r="I120" s="224"/>
      <c r="J120" s="220"/>
      <c r="K120" s="220"/>
      <c r="L120" s="225"/>
      <c r="M120" s="226"/>
      <c r="N120" s="227"/>
      <c r="O120" s="227"/>
      <c r="P120" s="227"/>
      <c r="Q120" s="227"/>
      <c r="R120" s="227"/>
      <c r="S120" s="227"/>
      <c r="T120" s="228"/>
      <c r="AT120" s="229" t="s">
        <v>186</v>
      </c>
      <c r="AU120" s="229" t="s">
        <v>85</v>
      </c>
      <c r="AV120" s="218" t="s">
        <v>85</v>
      </c>
      <c r="AW120" s="218" t="s">
        <v>36</v>
      </c>
      <c r="AX120" s="218" t="s">
        <v>75</v>
      </c>
      <c r="AY120" s="229" t="s">
        <v>175</v>
      </c>
    </row>
    <row r="121" s="230" customFormat="true" ht="12.8" hidden="false" customHeight="false" outlineLevel="0" collapsed="false">
      <c r="B121" s="231"/>
      <c r="C121" s="232"/>
      <c r="D121" s="211" t="s">
        <v>186</v>
      </c>
      <c r="E121" s="233" t="s">
        <v>118</v>
      </c>
      <c r="F121" s="234" t="s">
        <v>210</v>
      </c>
      <c r="G121" s="232"/>
      <c r="H121" s="235" t="n">
        <v>43.08</v>
      </c>
      <c r="I121" s="236"/>
      <c r="J121" s="232"/>
      <c r="K121" s="232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186</v>
      </c>
      <c r="AU121" s="241" t="s">
        <v>85</v>
      </c>
      <c r="AV121" s="230" t="s">
        <v>149</v>
      </c>
      <c r="AW121" s="230" t="s">
        <v>36</v>
      </c>
      <c r="AX121" s="230" t="s">
        <v>75</v>
      </c>
      <c r="AY121" s="241" t="s">
        <v>175</v>
      </c>
    </row>
    <row r="122" s="218" customFormat="true" ht="12.8" hidden="false" customHeight="false" outlineLevel="0" collapsed="false">
      <c r="B122" s="219"/>
      <c r="C122" s="220"/>
      <c r="D122" s="211" t="s">
        <v>186</v>
      </c>
      <c r="E122" s="221"/>
      <c r="F122" s="222" t="s">
        <v>272</v>
      </c>
      <c r="G122" s="220"/>
      <c r="H122" s="223" t="n">
        <v>25.848</v>
      </c>
      <c r="I122" s="224"/>
      <c r="J122" s="220"/>
      <c r="K122" s="220"/>
      <c r="L122" s="225"/>
      <c r="M122" s="226"/>
      <c r="N122" s="227"/>
      <c r="O122" s="227"/>
      <c r="P122" s="227"/>
      <c r="Q122" s="227"/>
      <c r="R122" s="227"/>
      <c r="S122" s="227"/>
      <c r="T122" s="228"/>
      <c r="AT122" s="229" t="s">
        <v>186</v>
      </c>
      <c r="AU122" s="229" t="s">
        <v>85</v>
      </c>
      <c r="AV122" s="218" t="s">
        <v>85</v>
      </c>
      <c r="AW122" s="218" t="s">
        <v>36</v>
      </c>
      <c r="AX122" s="218" t="s">
        <v>83</v>
      </c>
      <c r="AY122" s="229" t="s">
        <v>175</v>
      </c>
    </row>
    <row r="123" s="31" customFormat="true" ht="24.15" hidden="false" customHeight="true" outlineLevel="0" collapsed="false">
      <c r="A123" s="24"/>
      <c r="B123" s="25"/>
      <c r="C123" s="198" t="s">
        <v>223</v>
      </c>
      <c r="D123" s="198" t="s">
        <v>177</v>
      </c>
      <c r="E123" s="199" t="s">
        <v>274</v>
      </c>
      <c r="F123" s="200" t="s">
        <v>275</v>
      </c>
      <c r="G123" s="201" t="s">
        <v>112</v>
      </c>
      <c r="H123" s="202" t="n">
        <v>17.232</v>
      </c>
      <c r="I123" s="203"/>
      <c r="J123" s="204" t="n">
        <f aca="false">ROUND(I123*H123,2)</f>
        <v>0</v>
      </c>
      <c r="K123" s="200" t="s">
        <v>180</v>
      </c>
      <c r="L123" s="30"/>
      <c r="M123" s="205"/>
      <c r="N123" s="206" t="s">
        <v>46</v>
      </c>
      <c r="O123" s="67"/>
      <c r="P123" s="207" t="n">
        <f aca="false">O123*H123</f>
        <v>0</v>
      </c>
      <c r="Q123" s="207" t="n">
        <v>0</v>
      </c>
      <c r="R123" s="207" t="n">
        <f aca="false">Q123*H123</f>
        <v>0</v>
      </c>
      <c r="S123" s="207" t="n">
        <v>0</v>
      </c>
      <c r="T123" s="208" t="n">
        <f aca="false">S123*H123</f>
        <v>0</v>
      </c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R123" s="209" t="s">
        <v>149</v>
      </c>
      <c r="AT123" s="209" t="s">
        <v>177</v>
      </c>
      <c r="AU123" s="209" t="s">
        <v>85</v>
      </c>
      <c r="AY123" s="3" t="s">
        <v>175</v>
      </c>
      <c r="BE123" s="210" t="n">
        <f aca="false">IF(N123="základní",J123,0)</f>
        <v>0</v>
      </c>
      <c r="BF123" s="210" t="n">
        <f aca="false">IF(N123="snížená",J123,0)</f>
        <v>0</v>
      </c>
      <c r="BG123" s="210" t="n">
        <f aca="false">IF(N123="zákl. přenesená",J123,0)</f>
        <v>0</v>
      </c>
      <c r="BH123" s="210" t="n">
        <f aca="false">IF(N123="sníž. přenesená",J123,0)</f>
        <v>0</v>
      </c>
      <c r="BI123" s="210" t="n">
        <f aca="false">IF(N123="nulová",J123,0)</f>
        <v>0</v>
      </c>
      <c r="BJ123" s="3" t="s">
        <v>83</v>
      </c>
      <c r="BK123" s="210" t="n">
        <f aca="false">ROUND(I123*H123,2)</f>
        <v>0</v>
      </c>
      <c r="BL123" s="3" t="s">
        <v>149</v>
      </c>
      <c r="BM123" s="209" t="s">
        <v>276</v>
      </c>
    </row>
    <row r="124" s="31" customFormat="true" ht="16.4" hidden="false" customHeight="false" outlineLevel="0" collapsed="false">
      <c r="A124" s="24"/>
      <c r="B124" s="25"/>
      <c r="C124" s="26"/>
      <c r="D124" s="211" t="s">
        <v>182</v>
      </c>
      <c r="E124" s="26"/>
      <c r="F124" s="212" t="s">
        <v>277</v>
      </c>
      <c r="G124" s="26"/>
      <c r="H124" s="26"/>
      <c r="I124" s="213"/>
      <c r="J124" s="26"/>
      <c r="K124" s="26"/>
      <c r="L124" s="30"/>
      <c r="M124" s="214"/>
      <c r="N124" s="215"/>
      <c r="O124" s="67"/>
      <c r="P124" s="67"/>
      <c r="Q124" s="67"/>
      <c r="R124" s="67"/>
      <c r="S124" s="67"/>
      <c r="T124" s="68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T124" s="3" t="s">
        <v>182</v>
      </c>
      <c r="AU124" s="3" t="s">
        <v>85</v>
      </c>
    </row>
    <row r="125" s="31" customFormat="true" ht="12.8" hidden="false" customHeight="false" outlineLevel="0" collapsed="false">
      <c r="A125" s="24"/>
      <c r="B125" s="25"/>
      <c r="C125" s="26"/>
      <c r="D125" s="216" t="s">
        <v>184</v>
      </c>
      <c r="E125" s="26"/>
      <c r="F125" s="217" t="s">
        <v>278</v>
      </c>
      <c r="G125" s="26"/>
      <c r="H125" s="26"/>
      <c r="I125" s="213"/>
      <c r="J125" s="26"/>
      <c r="K125" s="26"/>
      <c r="L125" s="30"/>
      <c r="M125" s="214"/>
      <c r="N125" s="215"/>
      <c r="O125" s="67"/>
      <c r="P125" s="67"/>
      <c r="Q125" s="67"/>
      <c r="R125" s="67"/>
      <c r="S125" s="67"/>
      <c r="T125" s="68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T125" s="3" t="s">
        <v>184</v>
      </c>
      <c r="AU125" s="3" t="s">
        <v>85</v>
      </c>
    </row>
    <row r="126" s="218" customFormat="true" ht="12.8" hidden="false" customHeight="false" outlineLevel="0" collapsed="false">
      <c r="B126" s="219"/>
      <c r="C126" s="220"/>
      <c r="D126" s="211" t="s">
        <v>186</v>
      </c>
      <c r="E126" s="221"/>
      <c r="F126" s="222" t="s">
        <v>279</v>
      </c>
      <c r="G126" s="220"/>
      <c r="H126" s="223" t="n">
        <v>17.232</v>
      </c>
      <c r="I126" s="224"/>
      <c r="J126" s="220"/>
      <c r="K126" s="220"/>
      <c r="L126" s="225"/>
      <c r="M126" s="226"/>
      <c r="N126" s="227"/>
      <c r="O126" s="227"/>
      <c r="P126" s="227"/>
      <c r="Q126" s="227"/>
      <c r="R126" s="227"/>
      <c r="S126" s="227"/>
      <c r="T126" s="228"/>
      <c r="AT126" s="229" t="s">
        <v>186</v>
      </c>
      <c r="AU126" s="229" t="s">
        <v>85</v>
      </c>
      <c r="AV126" s="218" t="s">
        <v>85</v>
      </c>
      <c r="AW126" s="218" t="s">
        <v>36</v>
      </c>
      <c r="AX126" s="218" t="s">
        <v>83</v>
      </c>
      <c r="AY126" s="229" t="s">
        <v>175</v>
      </c>
    </row>
    <row r="127" s="31" customFormat="true" ht="16.5" hidden="false" customHeight="true" outlineLevel="0" collapsed="false">
      <c r="A127" s="24"/>
      <c r="B127" s="25"/>
      <c r="C127" s="198" t="s">
        <v>139</v>
      </c>
      <c r="D127" s="198" t="s">
        <v>177</v>
      </c>
      <c r="E127" s="199" t="s">
        <v>299</v>
      </c>
      <c r="F127" s="200" t="s">
        <v>300</v>
      </c>
      <c r="G127" s="201" t="s">
        <v>138</v>
      </c>
      <c r="H127" s="202" t="n">
        <v>1</v>
      </c>
      <c r="I127" s="203"/>
      <c r="J127" s="204" t="n">
        <f aca="false">ROUND(I127*H127,2)</f>
        <v>0</v>
      </c>
      <c r="K127" s="200" t="s">
        <v>180</v>
      </c>
      <c r="L127" s="30"/>
      <c r="M127" s="205"/>
      <c r="N127" s="206" t="s">
        <v>46</v>
      </c>
      <c r="O127" s="67"/>
      <c r="P127" s="207" t="n">
        <f aca="false">O127*H127</f>
        <v>0</v>
      </c>
      <c r="Q127" s="207" t="n">
        <v>0</v>
      </c>
      <c r="R127" s="207" t="n">
        <f aca="false">Q127*H127</f>
        <v>0</v>
      </c>
      <c r="S127" s="207" t="n">
        <v>0</v>
      </c>
      <c r="T127" s="208" t="n">
        <f aca="false">S127*H127</f>
        <v>0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R127" s="209" t="s">
        <v>149</v>
      </c>
      <c r="AT127" s="209" t="s">
        <v>177</v>
      </c>
      <c r="AU127" s="209" t="s">
        <v>85</v>
      </c>
      <c r="AY127" s="3" t="s">
        <v>175</v>
      </c>
      <c r="BE127" s="210" t="n">
        <f aca="false">IF(N127="základní",J127,0)</f>
        <v>0</v>
      </c>
      <c r="BF127" s="210" t="n">
        <f aca="false">IF(N127="snížená",J127,0)</f>
        <v>0</v>
      </c>
      <c r="BG127" s="210" t="n">
        <f aca="false">IF(N127="zákl. přenesená",J127,0)</f>
        <v>0</v>
      </c>
      <c r="BH127" s="210" t="n">
        <f aca="false">IF(N127="sníž. přenesená",J127,0)</f>
        <v>0</v>
      </c>
      <c r="BI127" s="210" t="n">
        <f aca="false">IF(N127="nulová",J127,0)</f>
        <v>0</v>
      </c>
      <c r="BJ127" s="3" t="s">
        <v>83</v>
      </c>
      <c r="BK127" s="210" t="n">
        <f aca="false">ROUND(I127*H127,2)</f>
        <v>0</v>
      </c>
      <c r="BL127" s="3" t="s">
        <v>149</v>
      </c>
      <c r="BM127" s="209" t="s">
        <v>899</v>
      </c>
    </row>
    <row r="128" s="31" customFormat="true" ht="12.8" hidden="false" customHeight="false" outlineLevel="0" collapsed="false">
      <c r="A128" s="24"/>
      <c r="B128" s="25"/>
      <c r="C128" s="26"/>
      <c r="D128" s="211" t="s">
        <v>182</v>
      </c>
      <c r="E128" s="26"/>
      <c r="F128" s="212" t="s">
        <v>302</v>
      </c>
      <c r="G128" s="26"/>
      <c r="H128" s="26"/>
      <c r="I128" s="213"/>
      <c r="J128" s="26"/>
      <c r="K128" s="26"/>
      <c r="L128" s="30"/>
      <c r="M128" s="214"/>
      <c r="N128" s="215"/>
      <c r="O128" s="67"/>
      <c r="P128" s="67"/>
      <c r="Q128" s="67"/>
      <c r="R128" s="67"/>
      <c r="S128" s="67"/>
      <c r="T128" s="68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T128" s="3" t="s">
        <v>182</v>
      </c>
      <c r="AU128" s="3" t="s">
        <v>85</v>
      </c>
    </row>
    <row r="129" s="31" customFormat="true" ht="12.8" hidden="false" customHeight="false" outlineLevel="0" collapsed="false">
      <c r="A129" s="24"/>
      <c r="B129" s="25"/>
      <c r="C129" s="26"/>
      <c r="D129" s="216" t="s">
        <v>184</v>
      </c>
      <c r="E129" s="26"/>
      <c r="F129" s="217" t="s">
        <v>303</v>
      </c>
      <c r="G129" s="26"/>
      <c r="H129" s="26"/>
      <c r="I129" s="213"/>
      <c r="J129" s="26"/>
      <c r="K129" s="26"/>
      <c r="L129" s="30"/>
      <c r="M129" s="214"/>
      <c r="N129" s="215"/>
      <c r="O129" s="67"/>
      <c r="P129" s="67"/>
      <c r="Q129" s="67"/>
      <c r="R129" s="67"/>
      <c r="S129" s="67"/>
      <c r="T129" s="68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T129" s="3" t="s">
        <v>184</v>
      </c>
      <c r="AU129" s="3" t="s">
        <v>85</v>
      </c>
    </row>
    <row r="130" s="218" customFormat="true" ht="12.8" hidden="false" customHeight="false" outlineLevel="0" collapsed="false">
      <c r="B130" s="219"/>
      <c r="C130" s="220"/>
      <c r="D130" s="211" t="s">
        <v>186</v>
      </c>
      <c r="E130" s="221"/>
      <c r="F130" s="222" t="s">
        <v>147</v>
      </c>
      <c r="G130" s="220"/>
      <c r="H130" s="223" t="n">
        <v>1</v>
      </c>
      <c r="I130" s="224"/>
      <c r="J130" s="220"/>
      <c r="K130" s="220"/>
      <c r="L130" s="225"/>
      <c r="M130" s="226"/>
      <c r="N130" s="227"/>
      <c r="O130" s="227"/>
      <c r="P130" s="227"/>
      <c r="Q130" s="227"/>
      <c r="R130" s="227"/>
      <c r="S130" s="227"/>
      <c r="T130" s="228"/>
      <c r="AT130" s="229" t="s">
        <v>186</v>
      </c>
      <c r="AU130" s="229" t="s">
        <v>85</v>
      </c>
      <c r="AV130" s="218" t="s">
        <v>85</v>
      </c>
      <c r="AW130" s="218" t="s">
        <v>36</v>
      </c>
      <c r="AX130" s="218" t="s">
        <v>83</v>
      </c>
      <c r="AY130" s="229" t="s">
        <v>175</v>
      </c>
    </row>
    <row r="131" s="31" customFormat="true" ht="16.5" hidden="false" customHeight="true" outlineLevel="0" collapsed="false">
      <c r="A131" s="24"/>
      <c r="B131" s="25"/>
      <c r="C131" s="198" t="s">
        <v>235</v>
      </c>
      <c r="D131" s="198" t="s">
        <v>177</v>
      </c>
      <c r="E131" s="199" t="s">
        <v>326</v>
      </c>
      <c r="F131" s="200" t="s">
        <v>327</v>
      </c>
      <c r="G131" s="201" t="s">
        <v>138</v>
      </c>
      <c r="H131" s="202" t="n">
        <v>19</v>
      </c>
      <c r="I131" s="203"/>
      <c r="J131" s="204" t="n">
        <f aca="false">ROUND(I131*H131,2)</f>
        <v>0</v>
      </c>
      <c r="K131" s="200" t="s">
        <v>180</v>
      </c>
      <c r="L131" s="30"/>
      <c r="M131" s="205"/>
      <c r="N131" s="206" t="s">
        <v>46</v>
      </c>
      <c r="O131" s="67"/>
      <c r="P131" s="207" t="n">
        <f aca="false">O131*H131</f>
        <v>0</v>
      </c>
      <c r="Q131" s="207" t="n">
        <v>0</v>
      </c>
      <c r="R131" s="207" t="n">
        <f aca="false">Q131*H131</f>
        <v>0</v>
      </c>
      <c r="S131" s="207" t="n">
        <v>0</v>
      </c>
      <c r="T131" s="208" t="n">
        <f aca="false">S131*H131</f>
        <v>0</v>
      </c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R131" s="209" t="s">
        <v>149</v>
      </c>
      <c r="AT131" s="209" t="s">
        <v>177</v>
      </c>
      <c r="AU131" s="209" t="s">
        <v>85</v>
      </c>
      <c r="AY131" s="3" t="s">
        <v>175</v>
      </c>
      <c r="BE131" s="210" t="n">
        <f aca="false">IF(N131="základní",J131,0)</f>
        <v>0</v>
      </c>
      <c r="BF131" s="210" t="n">
        <f aca="false">IF(N131="snížená",J131,0)</f>
        <v>0</v>
      </c>
      <c r="BG131" s="210" t="n">
        <f aca="false">IF(N131="zákl. přenesená",J131,0)</f>
        <v>0</v>
      </c>
      <c r="BH131" s="210" t="n">
        <f aca="false">IF(N131="sníž. přenesená",J131,0)</f>
        <v>0</v>
      </c>
      <c r="BI131" s="210" t="n">
        <f aca="false">IF(N131="nulová",J131,0)</f>
        <v>0</v>
      </c>
      <c r="BJ131" s="3" t="s">
        <v>83</v>
      </c>
      <c r="BK131" s="210" t="n">
        <f aca="false">ROUND(I131*H131,2)</f>
        <v>0</v>
      </c>
      <c r="BL131" s="3" t="s">
        <v>149</v>
      </c>
      <c r="BM131" s="209" t="s">
        <v>900</v>
      </c>
    </row>
    <row r="132" s="31" customFormat="true" ht="16.4" hidden="false" customHeight="false" outlineLevel="0" collapsed="false">
      <c r="A132" s="24"/>
      <c r="B132" s="25"/>
      <c r="C132" s="26"/>
      <c r="D132" s="211" t="s">
        <v>182</v>
      </c>
      <c r="E132" s="26"/>
      <c r="F132" s="212" t="s">
        <v>329</v>
      </c>
      <c r="G132" s="26"/>
      <c r="H132" s="26"/>
      <c r="I132" s="213"/>
      <c r="J132" s="26"/>
      <c r="K132" s="26"/>
      <c r="L132" s="30"/>
      <c r="M132" s="214"/>
      <c r="N132" s="215"/>
      <c r="O132" s="67"/>
      <c r="P132" s="67"/>
      <c r="Q132" s="67"/>
      <c r="R132" s="67"/>
      <c r="S132" s="67"/>
      <c r="T132" s="68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T132" s="3" t="s">
        <v>182</v>
      </c>
      <c r="AU132" s="3" t="s">
        <v>85</v>
      </c>
    </row>
    <row r="133" s="31" customFormat="true" ht="12.8" hidden="false" customHeight="false" outlineLevel="0" collapsed="false">
      <c r="A133" s="24"/>
      <c r="B133" s="25"/>
      <c r="C133" s="26"/>
      <c r="D133" s="216" t="s">
        <v>184</v>
      </c>
      <c r="E133" s="26"/>
      <c r="F133" s="217" t="s">
        <v>330</v>
      </c>
      <c r="G133" s="26"/>
      <c r="H133" s="26"/>
      <c r="I133" s="213"/>
      <c r="J133" s="26"/>
      <c r="K133" s="26"/>
      <c r="L133" s="30"/>
      <c r="M133" s="214"/>
      <c r="N133" s="215"/>
      <c r="O133" s="67"/>
      <c r="P133" s="67"/>
      <c r="Q133" s="67"/>
      <c r="R133" s="67"/>
      <c r="S133" s="67"/>
      <c r="T133" s="68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T133" s="3" t="s">
        <v>184</v>
      </c>
      <c r="AU133" s="3" t="s">
        <v>85</v>
      </c>
    </row>
    <row r="134" s="218" customFormat="true" ht="12.8" hidden="false" customHeight="false" outlineLevel="0" collapsed="false">
      <c r="B134" s="219"/>
      <c r="C134" s="220"/>
      <c r="D134" s="211" t="s">
        <v>186</v>
      </c>
      <c r="E134" s="221"/>
      <c r="F134" s="222" t="s">
        <v>331</v>
      </c>
      <c r="G134" s="220"/>
      <c r="H134" s="223" t="n">
        <v>19</v>
      </c>
      <c r="I134" s="224"/>
      <c r="J134" s="220"/>
      <c r="K134" s="220"/>
      <c r="L134" s="225"/>
      <c r="M134" s="226"/>
      <c r="N134" s="227"/>
      <c r="O134" s="227"/>
      <c r="P134" s="227"/>
      <c r="Q134" s="227"/>
      <c r="R134" s="227"/>
      <c r="S134" s="227"/>
      <c r="T134" s="228"/>
      <c r="AT134" s="229" t="s">
        <v>186</v>
      </c>
      <c r="AU134" s="229" t="s">
        <v>85</v>
      </c>
      <c r="AV134" s="218" t="s">
        <v>85</v>
      </c>
      <c r="AW134" s="218" t="s">
        <v>36</v>
      </c>
      <c r="AX134" s="218" t="s">
        <v>83</v>
      </c>
      <c r="AY134" s="229" t="s">
        <v>175</v>
      </c>
    </row>
    <row r="135" s="31" customFormat="true" ht="21.75" hidden="false" customHeight="true" outlineLevel="0" collapsed="false">
      <c r="A135" s="24"/>
      <c r="B135" s="25"/>
      <c r="C135" s="198" t="s">
        <v>142</v>
      </c>
      <c r="D135" s="198" t="s">
        <v>177</v>
      </c>
      <c r="E135" s="199" t="s">
        <v>333</v>
      </c>
      <c r="F135" s="200" t="s">
        <v>334</v>
      </c>
      <c r="G135" s="201" t="s">
        <v>112</v>
      </c>
      <c r="H135" s="202" t="n">
        <v>47.98</v>
      </c>
      <c r="I135" s="203"/>
      <c r="J135" s="204" t="n">
        <f aca="false">ROUND(I135*H135,2)</f>
        <v>0</v>
      </c>
      <c r="K135" s="200" t="s">
        <v>180</v>
      </c>
      <c r="L135" s="30"/>
      <c r="M135" s="205"/>
      <c r="N135" s="206" t="s">
        <v>46</v>
      </c>
      <c r="O135" s="67"/>
      <c r="P135" s="207" t="n">
        <f aca="false">O135*H135</f>
        <v>0</v>
      </c>
      <c r="Q135" s="207" t="n">
        <v>0</v>
      </c>
      <c r="R135" s="207" t="n">
        <f aca="false">Q135*H135</f>
        <v>0</v>
      </c>
      <c r="S135" s="207" t="n">
        <v>0</v>
      </c>
      <c r="T135" s="208" t="n">
        <f aca="false">S135*H135</f>
        <v>0</v>
      </c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R135" s="209" t="s">
        <v>149</v>
      </c>
      <c r="AT135" s="209" t="s">
        <v>177</v>
      </c>
      <c r="AU135" s="209" t="s">
        <v>85</v>
      </c>
      <c r="AY135" s="3" t="s">
        <v>175</v>
      </c>
      <c r="BE135" s="210" t="n">
        <f aca="false">IF(N135="základní",J135,0)</f>
        <v>0</v>
      </c>
      <c r="BF135" s="210" t="n">
        <f aca="false">IF(N135="snížená",J135,0)</f>
        <v>0</v>
      </c>
      <c r="BG135" s="210" t="n">
        <f aca="false">IF(N135="zákl. přenesená",J135,0)</f>
        <v>0</v>
      </c>
      <c r="BH135" s="210" t="n">
        <f aca="false">IF(N135="sníž. přenesená",J135,0)</f>
        <v>0</v>
      </c>
      <c r="BI135" s="210" t="n">
        <f aca="false">IF(N135="nulová",J135,0)</f>
        <v>0</v>
      </c>
      <c r="BJ135" s="3" t="s">
        <v>83</v>
      </c>
      <c r="BK135" s="210" t="n">
        <f aca="false">ROUND(I135*H135,2)</f>
        <v>0</v>
      </c>
      <c r="BL135" s="3" t="s">
        <v>149</v>
      </c>
      <c r="BM135" s="209" t="s">
        <v>335</v>
      </c>
    </row>
    <row r="136" s="31" customFormat="true" ht="16.4" hidden="false" customHeight="false" outlineLevel="0" collapsed="false">
      <c r="A136" s="24"/>
      <c r="B136" s="25"/>
      <c r="C136" s="26"/>
      <c r="D136" s="211" t="s">
        <v>182</v>
      </c>
      <c r="E136" s="26"/>
      <c r="F136" s="212" t="s">
        <v>336</v>
      </c>
      <c r="G136" s="26"/>
      <c r="H136" s="26"/>
      <c r="I136" s="213"/>
      <c r="J136" s="26"/>
      <c r="K136" s="26"/>
      <c r="L136" s="30"/>
      <c r="M136" s="214"/>
      <c r="N136" s="215"/>
      <c r="O136" s="67"/>
      <c r="P136" s="67"/>
      <c r="Q136" s="67"/>
      <c r="R136" s="67"/>
      <c r="S136" s="67"/>
      <c r="T136" s="68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T136" s="3" t="s">
        <v>182</v>
      </c>
      <c r="AU136" s="3" t="s">
        <v>85</v>
      </c>
    </row>
    <row r="137" s="31" customFormat="true" ht="12.8" hidden="false" customHeight="false" outlineLevel="0" collapsed="false">
      <c r="A137" s="24"/>
      <c r="B137" s="25"/>
      <c r="C137" s="26"/>
      <c r="D137" s="216" t="s">
        <v>184</v>
      </c>
      <c r="E137" s="26"/>
      <c r="F137" s="217" t="s">
        <v>337</v>
      </c>
      <c r="G137" s="26"/>
      <c r="H137" s="26"/>
      <c r="I137" s="213"/>
      <c r="J137" s="26"/>
      <c r="K137" s="26"/>
      <c r="L137" s="30"/>
      <c r="M137" s="214"/>
      <c r="N137" s="215"/>
      <c r="O137" s="67"/>
      <c r="P137" s="67"/>
      <c r="Q137" s="67"/>
      <c r="R137" s="67"/>
      <c r="S137" s="67"/>
      <c r="T137" s="68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T137" s="3" t="s">
        <v>184</v>
      </c>
      <c r="AU137" s="3" t="s">
        <v>85</v>
      </c>
    </row>
    <row r="138" s="218" customFormat="true" ht="12.8" hidden="false" customHeight="false" outlineLevel="0" collapsed="false">
      <c r="B138" s="219"/>
      <c r="C138" s="220"/>
      <c r="D138" s="211" t="s">
        <v>186</v>
      </c>
      <c r="E138" s="221"/>
      <c r="F138" s="222" t="s">
        <v>338</v>
      </c>
      <c r="G138" s="220"/>
      <c r="H138" s="223" t="n">
        <v>2.9</v>
      </c>
      <c r="I138" s="224"/>
      <c r="J138" s="220"/>
      <c r="K138" s="220"/>
      <c r="L138" s="225"/>
      <c r="M138" s="226"/>
      <c r="N138" s="227"/>
      <c r="O138" s="227"/>
      <c r="P138" s="227"/>
      <c r="Q138" s="227"/>
      <c r="R138" s="227"/>
      <c r="S138" s="227"/>
      <c r="T138" s="228"/>
      <c r="AT138" s="229" t="s">
        <v>186</v>
      </c>
      <c r="AU138" s="229" t="s">
        <v>85</v>
      </c>
      <c r="AV138" s="218" t="s">
        <v>85</v>
      </c>
      <c r="AW138" s="218" t="s">
        <v>36</v>
      </c>
      <c r="AX138" s="218" t="s">
        <v>75</v>
      </c>
      <c r="AY138" s="229" t="s">
        <v>175</v>
      </c>
    </row>
    <row r="139" s="218" customFormat="true" ht="12.8" hidden="false" customHeight="false" outlineLevel="0" collapsed="false">
      <c r="B139" s="219"/>
      <c r="C139" s="220"/>
      <c r="D139" s="211" t="s">
        <v>186</v>
      </c>
      <c r="E139" s="221"/>
      <c r="F139" s="222" t="s">
        <v>339</v>
      </c>
      <c r="G139" s="220"/>
      <c r="H139" s="223" t="n">
        <v>43.08</v>
      </c>
      <c r="I139" s="224"/>
      <c r="J139" s="220"/>
      <c r="K139" s="220"/>
      <c r="L139" s="225"/>
      <c r="M139" s="226"/>
      <c r="N139" s="227"/>
      <c r="O139" s="227"/>
      <c r="P139" s="227"/>
      <c r="Q139" s="227"/>
      <c r="R139" s="227"/>
      <c r="S139" s="227"/>
      <c r="T139" s="228"/>
      <c r="AT139" s="229" t="s">
        <v>186</v>
      </c>
      <c r="AU139" s="229" t="s">
        <v>85</v>
      </c>
      <c r="AV139" s="218" t="s">
        <v>85</v>
      </c>
      <c r="AW139" s="218" t="s">
        <v>36</v>
      </c>
      <c r="AX139" s="218" t="s">
        <v>75</v>
      </c>
      <c r="AY139" s="229" t="s">
        <v>175</v>
      </c>
    </row>
    <row r="140" s="218" customFormat="true" ht="12.8" hidden="false" customHeight="false" outlineLevel="0" collapsed="false">
      <c r="B140" s="219"/>
      <c r="C140" s="220"/>
      <c r="D140" s="211" t="s">
        <v>186</v>
      </c>
      <c r="E140" s="221"/>
      <c r="F140" s="222" t="s">
        <v>618</v>
      </c>
      <c r="G140" s="220"/>
      <c r="H140" s="223" t="n">
        <v>2</v>
      </c>
      <c r="I140" s="224"/>
      <c r="J140" s="220"/>
      <c r="K140" s="220"/>
      <c r="L140" s="225"/>
      <c r="M140" s="226"/>
      <c r="N140" s="227"/>
      <c r="O140" s="227"/>
      <c r="P140" s="227"/>
      <c r="Q140" s="227"/>
      <c r="R140" s="227"/>
      <c r="S140" s="227"/>
      <c r="T140" s="228"/>
      <c r="AT140" s="229" t="s">
        <v>186</v>
      </c>
      <c r="AU140" s="229" t="s">
        <v>85</v>
      </c>
      <c r="AV140" s="218" t="s">
        <v>85</v>
      </c>
      <c r="AW140" s="218" t="s">
        <v>36</v>
      </c>
      <c r="AX140" s="218" t="s">
        <v>75</v>
      </c>
      <c r="AY140" s="229" t="s">
        <v>175</v>
      </c>
    </row>
    <row r="141" s="230" customFormat="true" ht="12.8" hidden="false" customHeight="false" outlineLevel="0" collapsed="false">
      <c r="B141" s="231"/>
      <c r="C141" s="232"/>
      <c r="D141" s="211" t="s">
        <v>186</v>
      </c>
      <c r="E141" s="233"/>
      <c r="F141" s="234" t="s">
        <v>210</v>
      </c>
      <c r="G141" s="232"/>
      <c r="H141" s="235" t="n">
        <v>47.98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AT141" s="241" t="s">
        <v>186</v>
      </c>
      <c r="AU141" s="241" t="s">
        <v>85</v>
      </c>
      <c r="AV141" s="230" t="s">
        <v>149</v>
      </c>
      <c r="AW141" s="230" t="s">
        <v>36</v>
      </c>
      <c r="AX141" s="230" t="s">
        <v>83</v>
      </c>
      <c r="AY141" s="241" t="s">
        <v>175</v>
      </c>
    </row>
    <row r="142" s="31" customFormat="true" ht="21.75" hidden="false" customHeight="true" outlineLevel="0" collapsed="false">
      <c r="A142" s="24"/>
      <c r="B142" s="25"/>
      <c r="C142" s="198" t="s">
        <v>8</v>
      </c>
      <c r="D142" s="198" t="s">
        <v>177</v>
      </c>
      <c r="E142" s="199" t="s">
        <v>341</v>
      </c>
      <c r="F142" s="200" t="s">
        <v>342</v>
      </c>
      <c r="G142" s="201" t="s">
        <v>112</v>
      </c>
      <c r="H142" s="202" t="n">
        <v>10.575</v>
      </c>
      <c r="I142" s="203"/>
      <c r="J142" s="204" t="n">
        <f aca="false">ROUND(I142*H142,2)</f>
        <v>0</v>
      </c>
      <c r="K142" s="200" t="s">
        <v>180</v>
      </c>
      <c r="L142" s="30"/>
      <c r="M142" s="205"/>
      <c r="N142" s="206" t="s">
        <v>46</v>
      </c>
      <c r="O142" s="67"/>
      <c r="P142" s="207" t="n">
        <f aca="false">O142*H142</f>
        <v>0</v>
      </c>
      <c r="Q142" s="207" t="n">
        <v>0</v>
      </c>
      <c r="R142" s="207" t="n">
        <f aca="false">Q142*H142</f>
        <v>0</v>
      </c>
      <c r="S142" s="207" t="n">
        <v>0</v>
      </c>
      <c r="T142" s="208" t="n">
        <f aca="false">S142*H142</f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R142" s="209" t="s">
        <v>149</v>
      </c>
      <c r="AT142" s="209" t="s">
        <v>177</v>
      </c>
      <c r="AU142" s="209" t="s">
        <v>85</v>
      </c>
      <c r="AY142" s="3" t="s">
        <v>175</v>
      </c>
      <c r="BE142" s="210" t="n">
        <f aca="false">IF(N142="základní",J142,0)</f>
        <v>0</v>
      </c>
      <c r="BF142" s="210" t="n">
        <f aca="false">IF(N142="snížená",J142,0)</f>
        <v>0</v>
      </c>
      <c r="BG142" s="210" t="n">
        <f aca="false">IF(N142="zákl. přenesená",J142,0)</f>
        <v>0</v>
      </c>
      <c r="BH142" s="210" t="n">
        <f aca="false">IF(N142="sníž. přenesená",J142,0)</f>
        <v>0</v>
      </c>
      <c r="BI142" s="210" t="n">
        <f aca="false">IF(N142="nulová",J142,0)</f>
        <v>0</v>
      </c>
      <c r="BJ142" s="3" t="s">
        <v>83</v>
      </c>
      <c r="BK142" s="210" t="n">
        <f aca="false">ROUND(I142*H142,2)</f>
        <v>0</v>
      </c>
      <c r="BL142" s="3" t="s">
        <v>149</v>
      </c>
      <c r="BM142" s="209" t="s">
        <v>901</v>
      </c>
    </row>
    <row r="143" s="31" customFormat="true" ht="16.4" hidden="false" customHeight="false" outlineLevel="0" collapsed="false">
      <c r="A143" s="24"/>
      <c r="B143" s="25"/>
      <c r="C143" s="26"/>
      <c r="D143" s="211" t="s">
        <v>182</v>
      </c>
      <c r="E143" s="26"/>
      <c r="F143" s="212" t="s">
        <v>344</v>
      </c>
      <c r="G143" s="26"/>
      <c r="H143" s="26"/>
      <c r="I143" s="213"/>
      <c r="J143" s="26"/>
      <c r="K143" s="26"/>
      <c r="L143" s="30"/>
      <c r="M143" s="214"/>
      <c r="N143" s="215"/>
      <c r="O143" s="67"/>
      <c r="P143" s="67"/>
      <c r="Q143" s="67"/>
      <c r="R143" s="67"/>
      <c r="S143" s="67"/>
      <c r="T143" s="68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T143" s="3" t="s">
        <v>182</v>
      </c>
      <c r="AU143" s="3" t="s">
        <v>85</v>
      </c>
    </row>
    <row r="144" s="31" customFormat="true" ht="12.8" hidden="false" customHeight="false" outlineLevel="0" collapsed="false">
      <c r="A144" s="24"/>
      <c r="B144" s="25"/>
      <c r="C144" s="26"/>
      <c r="D144" s="216" t="s">
        <v>184</v>
      </c>
      <c r="E144" s="26"/>
      <c r="F144" s="217" t="s">
        <v>345</v>
      </c>
      <c r="G144" s="26"/>
      <c r="H144" s="26"/>
      <c r="I144" s="213"/>
      <c r="J144" s="26"/>
      <c r="K144" s="26"/>
      <c r="L144" s="30"/>
      <c r="M144" s="214"/>
      <c r="N144" s="215"/>
      <c r="O144" s="67"/>
      <c r="P144" s="67"/>
      <c r="Q144" s="67"/>
      <c r="R144" s="67"/>
      <c r="S144" s="67"/>
      <c r="T144" s="68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T144" s="3" t="s">
        <v>184</v>
      </c>
      <c r="AU144" s="3" t="s">
        <v>85</v>
      </c>
    </row>
    <row r="145" s="218" customFormat="true" ht="12.8" hidden="false" customHeight="false" outlineLevel="0" collapsed="false">
      <c r="B145" s="219"/>
      <c r="C145" s="220"/>
      <c r="D145" s="211" t="s">
        <v>186</v>
      </c>
      <c r="E145" s="221"/>
      <c r="F145" s="222" t="s">
        <v>902</v>
      </c>
      <c r="G145" s="220"/>
      <c r="H145" s="223" t="n">
        <v>10.575</v>
      </c>
      <c r="I145" s="224"/>
      <c r="J145" s="220"/>
      <c r="K145" s="220"/>
      <c r="L145" s="225"/>
      <c r="M145" s="226"/>
      <c r="N145" s="227"/>
      <c r="O145" s="227"/>
      <c r="P145" s="227"/>
      <c r="Q145" s="227"/>
      <c r="R145" s="227"/>
      <c r="S145" s="227"/>
      <c r="T145" s="228"/>
      <c r="AT145" s="229" t="s">
        <v>186</v>
      </c>
      <c r="AU145" s="229" t="s">
        <v>85</v>
      </c>
      <c r="AV145" s="218" t="s">
        <v>85</v>
      </c>
      <c r="AW145" s="218" t="s">
        <v>36</v>
      </c>
      <c r="AX145" s="218" t="s">
        <v>83</v>
      </c>
      <c r="AY145" s="229" t="s">
        <v>175</v>
      </c>
    </row>
    <row r="146" s="31" customFormat="true" ht="16.5" hidden="false" customHeight="true" outlineLevel="0" collapsed="false">
      <c r="A146" s="24"/>
      <c r="B146" s="25"/>
      <c r="C146" s="198" t="s">
        <v>259</v>
      </c>
      <c r="D146" s="198" t="s">
        <v>177</v>
      </c>
      <c r="E146" s="199" t="s">
        <v>348</v>
      </c>
      <c r="F146" s="200" t="s">
        <v>349</v>
      </c>
      <c r="G146" s="201" t="s">
        <v>112</v>
      </c>
      <c r="H146" s="202" t="n">
        <v>2</v>
      </c>
      <c r="I146" s="203"/>
      <c r="J146" s="204" t="n">
        <f aca="false">ROUND(I146*H146,2)</f>
        <v>0</v>
      </c>
      <c r="K146" s="200" t="s">
        <v>180</v>
      </c>
      <c r="L146" s="30"/>
      <c r="M146" s="205"/>
      <c r="N146" s="206" t="s">
        <v>46</v>
      </c>
      <c r="O146" s="67"/>
      <c r="P146" s="207" t="n">
        <f aca="false">O146*H146</f>
        <v>0</v>
      </c>
      <c r="Q146" s="207" t="n">
        <v>0</v>
      </c>
      <c r="R146" s="207" t="n">
        <f aca="false">Q146*H146</f>
        <v>0</v>
      </c>
      <c r="S146" s="207" t="n">
        <v>0</v>
      </c>
      <c r="T146" s="208" t="n">
        <f aca="false">S146*H146</f>
        <v>0</v>
      </c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R146" s="209" t="s">
        <v>149</v>
      </c>
      <c r="AT146" s="209" t="s">
        <v>177</v>
      </c>
      <c r="AU146" s="209" t="s">
        <v>85</v>
      </c>
      <c r="AY146" s="3" t="s">
        <v>175</v>
      </c>
      <c r="BE146" s="210" t="n">
        <f aca="false">IF(N146="základní",J146,0)</f>
        <v>0</v>
      </c>
      <c r="BF146" s="210" t="n">
        <f aca="false">IF(N146="snížená",J146,0)</f>
        <v>0</v>
      </c>
      <c r="BG146" s="210" t="n">
        <f aca="false">IF(N146="zákl. přenesená",J146,0)</f>
        <v>0</v>
      </c>
      <c r="BH146" s="210" t="n">
        <f aca="false">IF(N146="sníž. přenesená",J146,0)</f>
        <v>0</v>
      </c>
      <c r="BI146" s="210" t="n">
        <f aca="false">IF(N146="nulová",J146,0)</f>
        <v>0</v>
      </c>
      <c r="BJ146" s="3" t="s">
        <v>83</v>
      </c>
      <c r="BK146" s="210" t="n">
        <f aca="false">ROUND(I146*H146,2)</f>
        <v>0</v>
      </c>
      <c r="BL146" s="3" t="s">
        <v>149</v>
      </c>
      <c r="BM146" s="209" t="s">
        <v>620</v>
      </c>
    </row>
    <row r="147" s="31" customFormat="true" ht="16.4" hidden="false" customHeight="false" outlineLevel="0" collapsed="false">
      <c r="A147" s="24"/>
      <c r="B147" s="25"/>
      <c r="C147" s="26"/>
      <c r="D147" s="211" t="s">
        <v>182</v>
      </c>
      <c r="E147" s="26"/>
      <c r="F147" s="212" t="s">
        <v>351</v>
      </c>
      <c r="G147" s="26"/>
      <c r="H147" s="26"/>
      <c r="I147" s="213"/>
      <c r="J147" s="26"/>
      <c r="K147" s="26"/>
      <c r="L147" s="30"/>
      <c r="M147" s="214"/>
      <c r="N147" s="215"/>
      <c r="O147" s="67"/>
      <c r="P147" s="67"/>
      <c r="Q147" s="67"/>
      <c r="R147" s="67"/>
      <c r="S147" s="67"/>
      <c r="T147" s="68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T147" s="3" t="s">
        <v>182</v>
      </c>
      <c r="AU147" s="3" t="s">
        <v>85</v>
      </c>
    </row>
    <row r="148" s="31" customFormat="true" ht="12.8" hidden="false" customHeight="false" outlineLevel="0" collapsed="false">
      <c r="A148" s="24"/>
      <c r="B148" s="25"/>
      <c r="C148" s="26"/>
      <c r="D148" s="216" t="s">
        <v>184</v>
      </c>
      <c r="E148" s="26"/>
      <c r="F148" s="217" t="s">
        <v>352</v>
      </c>
      <c r="G148" s="26"/>
      <c r="H148" s="26"/>
      <c r="I148" s="213"/>
      <c r="J148" s="26"/>
      <c r="K148" s="26"/>
      <c r="L148" s="30"/>
      <c r="M148" s="214"/>
      <c r="N148" s="215"/>
      <c r="O148" s="67"/>
      <c r="P148" s="67"/>
      <c r="Q148" s="67"/>
      <c r="R148" s="67"/>
      <c r="S148" s="67"/>
      <c r="T148" s="68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T148" s="3" t="s">
        <v>184</v>
      </c>
      <c r="AU148" s="3" t="s">
        <v>85</v>
      </c>
    </row>
    <row r="149" s="218" customFormat="true" ht="12.8" hidden="false" customHeight="false" outlineLevel="0" collapsed="false">
      <c r="B149" s="219"/>
      <c r="C149" s="220"/>
      <c r="D149" s="211" t="s">
        <v>186</v>
      </c>
      <c r="E149" s="221"/>
      <c r="F149" s="222" t="s">
        <v>124</v>
      </c>
      <c r="G149" s="220"/>
      <c r="H149" s="223" t="n">
        <v>2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AT149" s="229" t="s">
        <v>186</v>
      </c>
      <c r="AU149" s="229" t="s">
        <v>85</v>
      </c>
      <c r="AV149" s="218" t="s">
        <v>85</v>
      </c>
      <c r="AW149" s="218" t="s">
        <v>36</v>
      </c>
      <c r="AX149" s="218" t="s">
        <v>83</v>
      </c>
      <c r="AY149" s="229" t="s">
        <v>175</v>
      </c>
    </row>
    <row r="150" s="31" customFormat="true" ht="16.5" hidden="false" customHeight="true" outlineLevel="0" collapsed="false">
      <c r="A150" s="24"/>
      <c r="B150" s="25"/>
      <c r="C150" s="198" t="s">
        <v>273</v>
      </c>
      <c r="D150" s="198" t="s">
        <v>177</v>
      </c>
      <c r="E150" s="199" t="s">
        <v>355</v>
      </c>
      <c r="F150" s="200" t="s">
        <v>356</v>
      </c>
      <c r="G150" s="201" t="s">
        <v>112</v>
      </c>
      <c r="H150" s="202" t="n">
        <v>2</v>
      </c>
      <c r="I150" s="203"/>
      <c r="J150" s="204" t="n">
        <f aca="false">ROUND(I150*H150,2)</f>
        <v>0</v>
      </c>
      <c r="K150" s="200" t="s">
        <v>180</v>
      </c>
      <c r="L150" s="30"/>
      <c r="M150" s="205"/>
      <c r="N150" s="206" t="s">
        <v>46</v>
      </c>
      <c r="O150" s="67"/>
      <c r="P150" s="207" t="n">
        <f aca="false">O150*H150</f>
        <v>0</v>
      </c>
      <c r="Q150" s="207" t="n">
        <v>0</v>
      </c>
      <c r="R150" s="207" t="n">
        <f aca="false">Q150*H150</f>
        <v>0</v>
      </c>
      <c r="S150" s="207" t="n">
        <v>0</v>
      </c>
      <c r="T150" s="208" t="n">
        <f aca="false">S150*H150</f>
        <v>0</v>
      </c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R150" s="209" t="s">
        <v>149</v>
      </c>
      <c r="AT150" s="209" t="s">
        <v>177</v>
      </c>
      <c r="AU150" s="209" t="s">
        <v>85</v>
      </c>
      <c r="AY150" s="3" t="s">
        <v>175</v>
      </c>
      <c r="BE150" s="210" t="n">
        <f aca="false">IF(N150="základní",J150,0)</f>
        <v>0</v>
      </c>
      <c r="BF150" s="210" t="n">
        <f aca="false">IF(N150="snížená",J150,0)</f>
        <v>0</v>
      </c>
      <c r="BG150" s="210" t="n">
        <f aca="false">IF(N150="zákl. přenesená",J150,0)</f>
        <v>0</v>
      </c>
      <c r="BH150" s="210" t="n">
        <f aca="false">IF(N150="sníž. přenesená",J150,0)</f>
        <v>0</v>
      </c>
      <c r="BI150" s="210" t="n">
        <f aca="false">IF(N150="nulová",J150,0)</f>
        <v>0</v>
      </c>
      <c r="BJ150" s="3" t="s">
        <v>83</v>
      </c>
      <c r="BK150" s="210" t="n">
        <f aca="false">ROUND(I150*H150,2)</f>
        <v>0</v>
      </c>
      <c r="BL150" s="3" t="s">
        <v>149</v>
      </c>
      <c r="BM150" s="209" t="s">
        <v>621</v>
      </c>
    </row>
    <row r="151" s="31" customFormat="true" ht="16.4" hidden="false" customHeight="false" outlineLevel="0" collapsed="false">
      <c r="A151" s="24"/>
      <c r="B151" s="25"/>
      <c r="C151" s="26"/>
      <c r="D151" s="211" t="s">
        <v>182</v>
      </c>
      <c r="E151" s="26"/>
      <c r="F151" s="212" t="s">
        <v>358</v>
      </c>
      <c r="G151" s="26"/>
      <c r="H151" s="26"/>
      <c r="I151" s="213"/>
      <c r="J151" s="26"/>
      <c r="K151" s="26"/>
      <c r="L151" s="30"/>
      <c r="M151" s="214"/>
      <c r="N151" s="215"/>
      <c r="O151" s="67"/>
      <c r="P151" s="67"/>
      <c r="Q151" s="67"/>
      <c r="R151" s="67"/>
      <c r="S151" s="67"/>
      <c r="T151" s="68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T151" s="3" t="s">
        <v>182</v>
      </c>
      <c r="AU151" s="3" t="s">
        <v>85</v>
      </c>
    </row>
    <row r="152" s="31" customFormat="true" ht="12.8" hidden="false" customHeight="false" outlineLevel="0" collapsed="false">
      <c r="A152" s="24"/>
      <c r="B152" s="25"/>
      <c r="C152" s="26"/>
      <c r="D152" s="216" t="s">
        <v>184</v>
      </c>
      <c r="E152" s="26"/>
      <c r="F152" s="217" t="s">
        <v>359</v>
      </c>
      <c r="G152" s="26"/>
      <c r="H152" s="26"/>
      <c r="I152" s="213"/>
      <c r="J152" s="26"/>
      <c r="K152" s="26"/>
      <c r="L152" s="30"/>
      <c r="M152" s="214"/>
      <c r="N152" s="215"/>
      <c r="O152" s="67"/>
      <c r="P152" s="67"/>
      <c r="Q152" s="67"/>
      <c r="R152" s="67"/>
      <c r="S152" s="67"/>
      <c r="T152" s="68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T152" s="3" t="s">
        <v>184</v>
      </c>
      <c r="AU152" s="3" t="s">
        <v>85</v>
      </c>
    </row>
    <row r="153" s="242" customFormat="true" ht="12.8" hidden="false" customHeight="false" outlineLevel="0" collapsed="false">
      <c r="B153" s="243"/>
      <c r="C153" s="244"/>
      <c r="D153" s="211" t="s">
        <v>186</v>
      </c>
      <c r="E153" s="245"/>
      <c r="F153" s="246" t="s">
        <v>862</v>
      </c>
      <c r="G153" s="244"/>
      <c r="H153" s="245"/>
      <c r="I153" s="247"/>
      <c r="J153" s="244"/>
      <c r="K153" s="244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186</v>
      </c>
      <c r="AU153" s="252" t="s">
        <v>85</v>
      </c>
      <c r="AV153" s="242" t="s">
        <v>83</v>
      </c>
      <c r="AW153" s="242" t="s">
        <v>36</v>
      </c>
      <c r="AX153" s="242" t="s">
        <v>75</v>
      </c>
      <c r="AY153" s="252" t="s">
        <v>175</v>
      </c>
    </row>
    <row r="154" s="218" customFormat="true" ht="12.8" hidden="false" customHeight="false" outlineLevel="0" collapsed="false">
      <c r="B154" s="219"/>
      <c r="C154" s="220"/>
      <c r="D154" s="211" t="s">
        <v>186</v>
      </c>
      <c r="E154" s="221"/>
      <c r="F154" s="222" t="s">
        <v>903</v>
      </c>
      <c r="G154" s="220"/>
      <c r="H154" s="223" t="n">
        <v>2</v>
      </c>
      <c r="I154" s="224"/>
      <c r="J154" s="220"/>
      <c r="K154" s="220"/>
      <c r="L154" s="225"/>
      <c r="M154" s="226"/>
      <c r="N154" s="227"/>
      <c r="O154" s="227"/>
      <c r="P154" s="227"/>
      <c r="Q154" s="227"/>
      <c r="R154" s="227"/>
      <c r="S154" s="227"/>
      <c r="T154" s="228"/>
      <c r="AT154" s="229" t="s">
        <v>186</v>
      </c>
      <c r="AU154" s="229" t="s">
        <v>85</v>
      </c>
      <c r="AV154" s="218" t="s">
        <v>85</v>
      </c>
      <c r="AW154" s="218" t="s">
        <v>36</v>
      </c>
      <c r="AX154" s="218" t="s">
        <v>75</v>
      </c>
      <c r="AY154" s="229" t="s">
        <v>175</v>
      </c>
    </row>
    <row r="155" s="230" customFormat="true" ht="12.8" hidden="false" customHeight="false" outlineLevel="0" collapsed="false">
      <c r="B155" s="231"/>
      <c r="C155" s="232"/>
      <c r="D155" s="211" t="s">
        <v>186</v>
      </c>
      <c r="E155" s="233" t="s">
        <v>124</v>
      </c>
      <c r="F155" s="234" t="s">
        <v>210</v>
      </c>
      <c r="G155" s="232"/>
      <c r="H155" s="235" t="n">
        <v>2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186</v>
      </c>
      <c r="AU155" s="241" t="s">
        <v>85</v>
      </c>
      <c r="AV155" s="230" t="s">
        <v>149</v>
      </c>
      <c r="AW155" s="230" t="s">
        <v>36</v>
      </c>
      <c r="AX155" s="230" t="s">
        <v>83</v>
      </c>
      <c r="AY155" s="241" t="s">
        <v>175</v>
      </c>
    </row>
    <row r="156" s="31" customFormat="true" ht="16.5" hidden="false" customHeight="true" outlineLevel="0" collapsed="false">
      <c r="A156" s="24"/>
      <c r="B156" s="25"/>
      <c r="C156" s="198" t="s">
        <v>280</v>
      </c>
      <c r="D156" s="198" t="s">
        <v>177</v>
      </c>
      <c r="E156" s="199" t="s">
        <v>362</v>
      </c>
      <c r="F156" s="200" t="s">
        <v>363</v>
      </c>
      <c r="G156" s="201" t="s">
        <v>112</v>
      </c>
      <c r="H156" s="202" t="n">
        <v>45.98</v>
      </c>
      <c r="I156" s="203"/>
      <c r="J156" s="204" t="n">
        <f aca="false">ROUND(I156*H156,2)</f>
        <v>0</v>
      </c>
      <c r="K156" s="200" t="s">
        <v>180</v>
      </c>
      <c r="L156" s="30"/>
      <c r="M156" s="205"/>
      <c r="N156" s="206" t="s">
        <v>46</v>
      </c>
      <c r="O156" s="67"/>
      <c r="P156" s="207" t="n">
        <f aca="false">O156*H156</f>
        <v>0</v>
      </c>
      <c r="Q156" s="207" t="n">
        <v>0</v>
      </c>
      <c r="R156" s="207" t="n">
        <f aca="false">Q156*H156</f>
        <v>0</v>
      </c>
      <c r="S156" s="207" t="n">
        <v>0</v>
      </c>
      <c r="T156" s="208" t="n">
        <f aca="false">S156*H156</f>
        <v>0</v>
      </c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R156" s="209" t="s">
        <v>149</v>
      </c>
      <c r="AT156" s="209" t="s">
        <v>177</v>
      </c>
      <c r="AU156" s="209" t="s">
        <v>85</v>
      </c>
      <c r="AY156" s="3" t="s">
        <v>175</v>
      </c>
      <c r="BE156" s="210" t="n">
        <f aca="false">IF(N156="základní",J156,0)</f>
        <v>0</v>
      </c>
      <c r="BF156" s="210" t="n">
        <f aca="false">IF(N156="snížená",J156,0)</f>
        <v>0</v>
      </c>
      <c r="BG156" s="210" t="n">
        <f aca="false">IF(N156="zákl. přenesená",J156,0)</f>
        <v>0</v>
      </c>
      <c r="BH156" s="210" t="n">
        <f aca="false">IF(N156="sníž. přenesená",J156,0)</f>
        <v>0</v>
      </c>
      <c r="BI156" s="210" t="n">
        <f aca="false">IF(N156="nulová",J156,0)</f>
        <v>0</v>
      </c>
      <c r="BJ156" s="3" t="s">
        <v>83</v>
      </c>
      <c r="BK156" s="210" t="n">
        <f aca="false">ROUND(I156*H156,2)</f>
        <v>0</v>
      </c>
      <c r="BL156" s="3" t="s">
        <v>149</v>
      </c>
      <c r="BM156" s="209" t="s">
        <v>364</v>
      </c>
    </row>
    <row r="157" s="31" customFormat="true" ht="12.8" hidden="false" customHeight="false" outlineLevel="0" collapsed="false">
      <c r="A157" s="24"/>
      <c r="B157" s="25"/>
      <c r="C157" s="26"/>
      <c r="D157" s="211" t="s">
        <v>182</v>
      </c>
      <c r="E157" s="26"/>
      <c r="F157" s="212" t="s">
        <v>365</v>
      </c>
      <c r="G157" s="26"/>
      <c r="H157" s="26"/>
      <c r="I157" s="213"/>
      <c r="J157" s="26"/>
      <c r="K157" s="26"/>
      <c r="L157" s="30"/>
      <c r="M157" s="214"/>
      <c r="N157" s="215"/>
      <c r="O157" s="67"/>
      <c r="P157" s="67"/>
      <c r="Q157" s="67"/>
      <c r="R157" s="67"/>
      <c r="S157" s="67"/>
      <c r="T157" s="68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T157" s="3" t="s">
        <v>182</v>
      </c>
      <c r="AU157" s="3" t="s">
        <v>85</v>
      </c>
    </row>
    <row r="158" s="31" customFormat="true" ht="12.8" hidden="false" customHeight="false" outlineLevel="0" collapsed="false">
      <c r="A158" s="24"/>
      <c r="B158" s="25"/>
      <c r="C158" s="26"/>
      <c r="D158" s="216" t="s">
        <v>184</v>
      </c>
      <c r="E158" s="26"/>
      <c r="F158" s="217" t="s">
        <v>366</v>
      </c>
      <c r="G158" s="26"/>
      <c r="H158" s="26"/>
      <c r="I158" s="213"/>
      <c r="J158" s="26"/>
      <c r="K158" s="26"/>
      <c r="L158" s="30"/>
      <c r="M158" s="214"/>
      <c r="N158" s="215"/>
      <c r="O158" s="67"/>
      <c r="P158" s="67"/>
      <c r="Q158" s="67"/>
      <c r="R158" s="67"/>
      <c r="S158" s="67"/>
      <c r="T158" s="68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T158" s="3" t="s">
        <v>184</v>
      </c>
      <c r="AU158" s="3" t="s">
        <v>85</v>
      </c>
    </row>
    <row r="159" s="218" customFormat="true" ht="12.8" hidden="false" customHeight="false" outlineLevel="0" collapsed="false">
      <c r="B159" s="219"/>
      <c r="C159" s="220"/>
      <c r="D159" s="211" t="s">
        <v>186</v>
      </c>
      <c r="E159" s="221"/>
      <c r="F159" s="222" t="s">
        <v>904</v>
      </c>
      <c r="G159" s="220"/>
      <c r="H159" s="223" t="n">
        <v>2.9</v>
      </c>
      <c r="I159" s="224"/>
      <c r="J159" s="220"/>
      <c r="K159" s="220"/>
      <c r="L159" s="225"/>
      <c r="M159" s="226"/>
      <c r="N159" s="227"/>
      <c r="O159" s="227"/>
      <c r="P159" s="227"/>
      <c r="Q159" s="227"/>
      <c r="R159" s="227"/>
      <c r="S159" s="227"/>
      <c r="T159" s="228"/>
      <c r="AT159" s="229" t="s">
        <v>186</v>
      </c>
      <c r="AU159" s="229" t="s">
        <v>85</v>
      </c>
      <c r="AV159" s="218" t="s">
        <v>85</v>
      </c>
      <c r="AW159" s="218" t="s">
        <v>36</v>
      </c>
      <c r="AX159" s="218" t="s">
        <v>75</v>
      </c>
      <c r="AY159" s="229" t="s">
        <v>175</v>
      </c>
    </row>
    <row r="160" s="218" customFormat="true" ht="12.8" hidden="false" customHeight="false" outlineLevel="0" collapsed="false">
      <c r="B160" s="219"/>
      <c r="C160" s="220"/>
      <c r="D160" s="211" t="s">
        <v>186</v>
      </c>
      <c r="E160" s="221"/>
      <c r="F160" s="222" t="s">
        <v>368</v>
      </c>
      <c r="G160" s="220"/>
      <c r="H160" s="223" t="n">
        <v>43.08</v>
      </c>
      <c r="I160" s="224"/>
      <c r="J160" s="220"/>
      <c r="K160" s="220"/>
      <c r="L160" s="225"/>
      <c r="M160" s="226"/>
      <c r="N160" s="227"/>
      <c r="O160" s="227"/>
      <c r="P160" s="227"/>
      <c r="Q160" s="227"/>
      <c r="R160" s="227"/>
      <c r="S160" s="227"/>
      <c r="T160" s="228"/>
      <c r="AT160" s="229" t="s">
        <v>186</v>
      </c>
      <c r="AU160" s="229" t="s">
        <v>85</v>
      </c>
      <c r="AV160" s="218" t="s">
        <v>85</v>
      </c>
      <c r="AW160" s="218" t="s">
        <v>36</v>
      </c>
      <c r="AX160" s="218" t="s">
        <v>75</v>
      </c>
      <c r="AY160" s="229" t="s">
        <v>175</v>
      </c>
    </row>
    <row r="161" s="230" customFormat="true" ht="12.8" hidden="false" customHeight="false" outlineLevel="0" collapsed="false">
      <c r="B161" s="231"/>
      <c r="C161" s="232"/>
      <c r="D161" s="211" t="s">
        <v>186</v>
      </c>
      <c r="E161" s="233"/>
      <c r="F161" s="234" t="s">
        <v>210</v>
      </c>
      <c r="G161" s="232"/>
      <c r="H161" s="235" t="n">
        <v>45.98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186</v>
      </c>
      <c r="AU161" s="241" t="s">
        <v>85</v>
      </c>
      <c r="AV161" s="230" t="s">
        <v>149</v>
      </c>
      <c r="AW161" s="230" t="s">
        <v>36</v>
      </c>
      <c r="AX161" s="230" t="s">
        <v>83</v>
      </c>
      <c r="AY161" s="241" t="s">
        <v>175</v>
      </c>
    </row>
    <row r="162" s="31" customFormat="true" ht="16.5" hidden="false" customHeight="true" outlineLevel="0" collapsed="false">
      <c r="A162" s="24"/>
      <c r="B162" s="25"/>
      <c r="C162" s="198" t="s">
        <v>286</v>
      </c>
      <c r="D162" s="198" t="s">
        <v>177</v>
      </c>
      <c r="E162" s="199" t="s">
        <v>376</v>
      </c>
      <c r="F162" s="200" t="s">
        <v>377</v>
      </c>
      <c r="G162" s="201" t="s">
        <v>138</v>
      </c>
      <c r="H162" s="202" t="n">
        <v>1</v>
      </c>
      <c r="I162" s="203"/>
      <c r="J162" s="204" t="n">
        <f aca="false">ROUND(I162*H162,2)</f>
        <v>0</v>
      </c>
      <c r="K162" s="200" t="s">
        <v>180</v>
      </c>
      <c r="L162" s="30"/>
      <c r="M162" s="205"/>
      <c r="N162" s="206" t="s">
        <v>46</v>
      </c>
      <c r="O162" s="67"/>
      <c r="P162" s="207" t="n">
        <f aca="false">O162*H162</f>
        <v>0</v>
      </c>
      <c r="Q162" s="207" t="n">
        <v>0</v>
      </c>
      <c r="R162" s="207" t="n">
        <f aca="false">Q162*H162</f>
        <v>0</v>
      </c>
      <c r="S162" s="207" t="n">
        <v>0</v>
      </c>
      <c r="T162" s="208" t="n">
        <f aca="false">S162*H162</f>
        <v>0</v>
      </c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R162" s="209" t="s">
        <v>149</v>
      </c>
      <c r="AT162" s="209" t="s">
        <v>177</v>
      </c>
      <c r="AU162" s="209" t="s">
        <v>85</v>
      </c>
      <c r="AY162" s="3" t="s">
        <v>175</v>
      </c>
      <c r="BE162" s="210" t="n">
        <f aca="false">IF(N162="základní",J162,0)</f>
        <v>0</v>
      </c>
      <c r="BF162" s="210" t="n">
        <f aca="false">IF(N162="snížená",J162,0)</f>
        <v>0</v>
      </c>
      <c r="BG162" s="210" t="n">
        <f aca="false">IF(N162="zákl. přenesená",J162,0)</f>
        <v>0</v>
      </c>
      <c r="BH162" s="210" t="n">
        <f aca="false">IF(N162="sníž. přenesená",J162,0)</f>
        <v>0</v>
      </c>
      <c r="BI162" s="210" t="n">
        <f aca="false">IF(N162="nulová",J162,0)</f>
        <v>0</v>
      </c>
      <c r="BJ162" s="3" t="s">
        <v>83</v>
      </c>
      <c r="BK162" s="210" t="n">
        <f aca="false">ROUND(I162*H162,2)</f>
        <v>0</v>
      </c>
      <c r="BL162" s="3" t="s">
        <v>149</v>
      </c>
      <c r="BM162" s="209" t="s">
        <v>905</v>
      </c>
    </row>
    <row r="163" s="31" customFormat="true" ht="16.4" hidden="false" customHeight="false" outlineLevel="0" collapsed="false">
      <c r="A163" s="24"/>
      <c r="B163" s="25"/>
      <c r="C163" s="26"/>
      <c r="D163" s="211" t="s">
        <v>182</v>
      </c>
      <c r="E163" s="26"/>
      <c r="F163" s="212" t="s">
        <v>379</v>
      </c>
      <c r="G163" s="26"/>
      <c r="H163" s="26"/>
      <c r="I163" s="213"/>
      <c r="J163" s="26"/>
      <c r="K163" s="26"/>
      <c r="L163" s="30"/>
      <c r="M163" s="214"/>
      <c r="N163" s="215"/>
      <c r="O163" s="67"/>
      <c r="P163" s="67"/>
      <c r="Q163" s="67"/>
      <c r="R163" s="67"/>
      <c r="S163" s="67"/>
      <c r="T163" s="68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T163" s="3" t="s">
        <v>182</v>
      </c>
      <c r="AU163" s="3" t="s">
        <v>85</v>
      </c>
    </row>
    <row r="164" s="31" customFormat="true" ht="12.8" hidden="false" customHeight="false" outlineLevel="0" collapsed="false">
      <c r="A164" s="24"/>
      <c r="B164" s="25"/>
      <c r="C164" s="26"/>
      <c r="D164" s="216" t="s">
        <v>184</v>
      </c>
      <c r="E164" s="26"/>
      <c r="F164" s="217" t="s">
        <v>380</v>
      </c>
      <c r="G164" s="26"/>
      <c r="H164" s="26"/>
      <c r="I164" s="213"/>
      <c r="J164" s="26"/>
      <c r="K164" s="26"/>
      <c r="L164" s="30"/>
      <c r="M164" s="214"/>
      <c r="N164" s="215"/>
      <c r="O164" s="67"/>
      <c r="P164" s="67"/>
      <c r="Q164" s="67"/>
      <c r="R164" s="67"/>
      <c r="S164" s="67"/>
      <c r="T164" s="68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T164" s="3" t="s">
        <v>184</v>
      </c>
      <c r="AU164" s="3" t="s">
        <v>85</v>
      </c>
    </row>
    <row r="165" s="218" customFormat="true" ht="12.8" hidden="false" customHeight="false" outlineLevel="0" collapsed="false">
      <c r="B165" s="219"/>
      <c r="C165" s="220"/>
      <c r="D165" s="211" t="s">
        <v>186</v>
      </c>
      <c r="E165" s="221"/>
      <c r="F165" s="222" t="s">
        <v>147</v>
      </c>
      <c r="G165" s="220"/>
      <c r="H165" s="223" t="n">
        <v>1</v>
      </c>
      <c r="I165" s="224"/>
      <c r="J165" s="220"/>
      <c r="K165" s="220"/>
      <c r="L165" s="225"/>
      <c r="M165" s="226"/>
      <c r="N165" s="227"/>
      <c r="O165" s="227"/>
      <c r="P165" s="227"/>
      <c r="Q165" s="227"/>
      <c r="R165" s="227"/>
      <c r="S165" s="227"/>
      <c r="T165" s="228"/>
      <c r="AT165" s="229" t="s">
        <v>186</v>
      </c>
      <c r="AU165" s="229" t="s">
        <v>85</v>
      </c>
      <c r="AV165" s="218" t="s">
        <v>85</v>
      </c>
      <c r="AW165" s="218" t="s">
        <v>36</v>
      </c>
      <c r="AX165" s="218" t="s">
        <v>83</v>
      </c>
      <c r="AY165" s="229" t="s">
        <v>175</v>
      </c>
    </row>
    <row r="166" s="31" customFormat="true" ht="16.5" hidden="false" customHeight="true" outlineLevel="0" collapsed="false">
      <c r="A166" s="24"/>
      <c r="B166" s="25"/>
      <c r="C166" s="198" t="s">
        <v>292</v>
      </c>
      <c r="D166" s="198" t="s">
        <v>177</v>
      </c>
      <c r="E166" s="199" t="s">
        <v>382</v>
      </c>
      <c r="F166" s="200" t="s">
        <v>383</v>
      </c>
      <c r="G166" s="201" t="s">
        <v>384</v>
      </c>
      <c r="H166" s="202" t="n">
        <v>0.18</v>
      </c>
      <c r="I166" s="203"/>
      <c r="J166" s="204" t="n">
        <f aca="false">ROUND(I166*H166,2)</f>
        <v>0</v>
      </c>
      <c r="K166" s="200"/>
      <c r="L166" s="30"/>
      <c r="M166" s="205"/>
      <c r="N166" s="206" t="s">
        <v>46</v>
      </c>
      <c r="O166" s="67"/>
      <c r="P166" s="207" t="n">
        <f aca="false">O166*H166</f>
        <v>0</v>
      </c>
      <c r="Q166" s="207" t="n">
        <v>0</v>
      </c>
      <c r="R166" s="207" t="n">
        <f aca="false">Q166*H166</f>
        <v>0</v>
      </c>
      <c r="S166" s="207" t="n">
        <v>0</v>
      </c>
      <c r="T166" s="208" t="n">
        <f aca="false">S166*H166</f>
        <v>0</v>
      </c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R166" s="209" t="s">
        <v>149</v>
      </c>
      <c r="AT166" s="209" t="s">
        <v>177</v>
      </c>
      <c r="AU166" s="209" t="s">
        <v>85</v>
      </c>
      <c r="AY166" s="3" t="s">
        <v>175</v>
      </c>
      <c r="BE166" s="210" t="n">
        <f aca="false">IF(N166="základní",J166,0)</f>
        <v>0</v>
      </c>
      <c r="BF166" s="210" t="n">
        <f aca="false">IF(N166="snížená",J166,0)</f>
        <v>0</v>
      </c>
      <c r="BG166" s="210" t="n">
        <f aca="false">IF(N166="zákl. přenesená",J166,0)</f>
        <v>0</v>
      </c>
      <c r="BH166" s="210" t="n">
        <f aca="false">IF(N166="sníž. přenesená",J166,0)</f>
        <v>0</v>
      </c>
      <c r="BI166" s="210" t="n">
        <f aca="false">IF(N166="nulová",J166,0)</f>
        <v>0</v>
      </c>
      <c r="BJ166" s="3" t="s">
        <v>83</v>
      </c>
      <c r="BK166" s="210" t="n">
        <f aca="false">ROUND(I166*H166,2)</f>
        <v>0</v>
      </c>
      <c r="BL166" s="3" t="s">
        <v>149</v>
      </c>
      <c r="BM166" s="209" t="s">
        <v>906</v>
      </c>
    </row>
    <row r="167" s="31" customFormat="true" ht="12.8" hidden="false" customHeight="false" outlineLevel="0" collapsed="false">
      <c r="A167" s="24"/>
      <c r="B167" s="25"/>
      <c r="C167" s="26"/>
      <c r="D167" s="211" t="s">
        <v>182</v>
      </c>
      <c r="E167" s="26"/>
      <c r="F167" s="212" t="s">
        <v>383</v>
      </c>
      <c r="G167" s="26"/>
      <c r="H167" s="26"/>
      <c r="I167" s="213"/>
      <c r="J167" s="26"/>
      <c r="K167" s="26"/>
      <c r="L167" s="30"/>
      <c r="M167" s="214"/>
      <c r="N167" s="215"/>
      <c r="O167" s="67"/>
      <c r="P167" s="67"/>
      <c r="Q167" s="67"/>
      <c r="R167" s="67"/>
      <c r="S167" s="67"/>
      <c r="T167" s="68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T167" s="3" t="s">
        <v>182</v>
      </c>
      <c r="AU167" s="3" t="s">
        <v>85</v>
      </c>
    </row>
    <row r="168" s="218" customFormat="true" ht="12.8" hidden="false" customHeight="false" outlineLevel="0" collapsed="false">
      <c r="B168" s="219"/>
      <c r="C168" s="220"/>
      <c r="D168" s="211" t="s">
        <v>186</v>
      </c>
      <c r="E168" s="221"/>
      <c r="F168" s="222" t="s">
        <v>386</v>
      </c>
      <c r="G168" s="220"/>
      <c r="H168" s="223" t="n">
        <v>0.18</v>
      </c>
      <c r="I168" s="224"/>
      <c r="J168" s="220"/>
      <c r="K168" s="220"/>
      <c r="L168" s="225"/>
      <c r="M168" s="226"/>
      <c r="N168" s="227"/>
      <c r="O168" s="227"/>
      <c r="P168" s="227"/>
      <c r="Q168" s="227"/>
      <c r="R168" s="227"/>
      <c r="S168" s="227"/>
      <c r="T168" s="228"/>
      <c r="AT168" s="229" t="s">
        <v>186</v>
      </c>
      <c r="AU168" s="229" t="s">
        <v>85</v>
      </c>
      <c r="AV168" s="218" t="s">
        <v>85</v>
      </c>
      <c r="AW168" s="218" t="s">
        <v>36</v>
      </c>
      <c r="AX168" s="218" t="s">
        <v>83</v>
      </c>
      <c r="AY168" s="229" t="s">
        <v>175</v>
      </c>
    </row>
    <row r="169" s="31" customFormat="true" ht="16.5" hidden="false" customHeight="true" outlineLevel="0" collapsed="false">
      <c r="A169" s="24"/>
      <c r="B169" s="25"/>
      <c r="C169" s="198" t="s">
        <v>298</v>
      </c>
      <c r="D169" s="198" t="s">
        <v>177</v>
      </c>
      <c r="E169" s="199" t="s">
        <v>394</v>
      </c>
      <c r="F169" s="200" t="s">
        <v>395</v>
      </c>
      <c r="G169" s="201" t="s">
        <v>138</v>
      </c>
      <c r="H169" s="202" t="n">
        <v>1</v>
      </c>
      <c r="I169" s="203"/>
      <c r="J169" s="204" t="n">
        <f aca="false">ROUND(I169*H169,2)</f>
        <v>0</v>
      </c>
      <c r="K169" s="200"/>
      <c r="L169" s="30"/>
      <c r="M169" s="205"/>
      <c r="N169" s="206" t="s">
        <v>46</v>
      </c>
      <c r="O169" s="67"/>
      <c r="P169" s="207" t="n">
        <f aca="false">O169*H169</f>
        <v>0</v>
      </c>
      <c r="Q169" s="207" t="n">
        <v>0</v>
      </c>
      <c r="R169" s="207" t="n">
        <f aca="false">Q169*H169</f>
        <v>0</v>
      </c>
      <c r="S169" s="207" t="n">
        <v>0</v>
      </c>
      <c r="T169" s="208" t="n">
        <f aca="false">S169*H169</f>
        <v>0</v>
      </c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R169" s="209" t="s">
        <v>149</v>
      </c>
      <c r="AT169" s="209" t="s">
        <v>177</v>
      </c>
      <c r="AU169" s="209" t="s">
        <v>85</v>
      </c>
      <c r="AY169" s="3" t="s">
        <v>175</v>
      </c>
      <c r="BE169" s="210" t="n">
        <f aca="false">IF(N169="základní",J169,0)</f>
        <v>0</v>
      </c>
      <c r="BF169" s="210" t="n">
        <f aca="false">IF(N169="snížená",J169,0)</f>
        <v>0</v>
      </c>
      <c r="BG169" s="210" t="n">
        <f aca="false">IF(N169="zákl. přenesená",J169,0)</f>
        <v>0</v>
      </c>
      <c r="BH169" s="210" t="n">
        <f aca="false">IF(N169="sníž. přenesená",J169,0)</f>
        <v>0</v>
      </c>
      <c r="BI169" s="210" t="n">
        <f aca="false">IF(N169="nulová",J169,0)</f>
        <v>0</v>
      </c>
      <c r="BJ169" s="3" t="s">
        <v>83</v>
      </c>
      <c r="BK169" s="210" t="n">
        <f aca="false">ROUND(I169*H169,2)</f>
        <v>0</v>
      </c>
      <c r="BL169" s="3" t="s">
        <v>149</v>
      </c>
      <c r="BM169" s="209" t="s">
        <v>907</v>
      </c>
    </row>
    <row r="170" s="31" customFormat="true" ht="12.8" hidden="false" customHeight="false" outlineLevel="0" collapsed="false">
      <c r="A170" s="24"/>
      <c r="B170" s="25"/>
      <c r="C170" s="26"/>
      <c r="D170" s="211" t="s">
        <v>182</v>
      </c>
      <c r="E170" s="26"/>
      <c r="F170" s="212" t="s">
        <v>395</v>
      </c>
      <c r="G170" s="26"/>
      <c r="H170" s="26"/>
      <c r="I170" s="213"/>
      <c r="J170" s="26"/>
      <c r="K170" s="26"/>
      <c r="L170" s="30"/>
      <c r="M170" s="214"/>
      <c r="N170" s="215"/>
      <c r="O170" s="67"/>
      <c r="P170" s="67"/>
      <c r="Q170" s="67"/>
      <c r="R170" s="67"/>
      <c r="S170" s="67"/>
      <c r="T170" s="68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T170" s="3" t="s">
        <v>182</v>
      </c>
      <c r="AU170" s="3" t="s">
        <v>85</v>
      </c>
    </row>
    <row r="171" s="218" customFormat="true" ht="12.8" hidden="false" customHeight="false" outlineLevel="0" collapsed="false">
      <c r="B171" s="219"/>
      <c r="C171" s="220"/>
      <c r="D171" s="211" t="s">
        <v>186</v>
      </c>
      <c r="E171" s="221"/>
      <c r="F171" s="222" t="s">
        <v>147</v>
      </c>
      <c r="G171" s="220"/>
      <c r="H171" s="223" t="n">
        <v>1</v>
      </c>
      <c r="I171" s="224"/>
      <c r="J171" s="220"/>
      <c r="K171" s="220"/>
      <c r="L171" s="225"/>
      <c r="M171" s="226"/>
      <c r="N171" s="227"/>
      <c r="O171" s="227"/>
      <c r="P171" s="227"/>
      <c r="Q171" s="227"/>
      <c r="R171" s="227"/>
      <c r="S171" s="227"/>
      <c r="T171" s="228"/>
      <c r="AT171" s="229" t="s">
        <v>186</v>
      </c>
      <c r="AU171" s="229" t="s">
        <v>85</v>
      </c>
      <c r="AV171" s="218" t="s">
        <v>85</v>
      </c>
      <c r="AW171" s="218" t="s">
        <v>36</v>
      </c>
      <c r="AX171" s="218" t="s">
        <v>83</v>
      </c>
      <c r="AY171" s="229" t="s">
        <v>175</v>
      </c>
    </row>
    <row r="172" s="181" customFormat="true" ht="22.8" hidden="false" customHeight="true" outlineLevel="0" collapsed="false">
      <c r="B172" s="182"/>
      <c r="C172" s="183"/>
      <c r="D172" s="184" t="s">
        <v>74</v>
      </c>
      <c r="E172" s="196" t="s">
        <v>149</v>
      </c>
      <c r="F172" s="196" t="s">
        <v>404</v>
      </c>
      <c r="G172" s="183"/>
      <c r="H172" s="183"/>
      <c r="I172" s="186"/>
      <c r="J172" s="197" t="n">
        <f aca="false">BK172</f>
        <v>0</v>
      </c>
      <c r="K172" s="183"/>
      <c r="L172" s="188"/>
      <c r="M172" s="189"/>
      <c r="N172" s="190"/>
      <c r="O172" s="190"/>
      <c r="P172" s="191" t="n">
        <f aca="false">SUM(P173:P192)</f>
        <v>0</v>
      </c>
      <c r="Q172" s="190"/>
      <c r="R172" s="191" t="n">
        <f aca="false">SUM(R173:R192)</f>
        <v>151.7162064</v>
      </c>
      <c r="S172" s="190"/>
      <c r="T172" s="192" t="n">
        <f aca="false">SUM(T173:T192)</f>
        <v>0</v>
      </c>
      <c r="AR172" s="193" t="s">
        <v>83</v>
      </c>
      <c r="AT172" s="194" t="s">
        <v>74</v>
      </c>
      <c r="AU172" s="194" t="s">
        <v>83</v>
      </c>
      <c r="AY172" s="193" t="s">
        <v>175</v>
      </c>
      <c r="BK172" s="195" t="n">
        <f aca="false">SUM(BK173:BK192)</f>
        <v>0</v>
      </c>
    </row>
    <row r="173" s="31" customFormat="true" ht="16.5" hidden="false" customHeight="true" outlineLevel="0" collapsed="false">
      <c r="A173" s="24"/>
      <c r="B173" s="25"/>
      <c r="C173" s="198" t="s">
        <v>304</v>
      </c>
      <c r="D173" s="198" t="s">
        <v>177</v>
      </c>
      <c r="E173" s="199" t="s">
        <v>415</v>
      </c>
      <c r="F173" s="200" t="s">
        <v>416</v>
      </c>
      <c r="G173" s="201" t="s">
        <v>112</v>
      </c>
      <c r="H173" s="202" t="n">
        <v>57.042</v>
      </c>
      <c r="I173" s="203"/>
      <c r="J173" s="204" t="n">
        <f aca="false">ROUND(I173*H173,2)</f>
        <v>0</v>
      </c>
      <c r="K173" s="200" t="s">
        <v>180</v>
      </c>
      <c r="L173" s="30"/>
      <c r="M173" s="205"/>
      <c r="N173" s="206" t="s">
        <v>46</v>
      </c>
      <c r="O173" s="67"/>
      <c r="P173" s="207" t="n">
        <f aca="false">O173*H173</f>
        <v>0</v>
      </c>
      <c r="Q173" s="207" t="n">
        <v>2.43408</v>
      </c>
      <c r="R173" s="207" t="n">
        <f aca="false">Q173*H173</f>
        <v>138.84479136</v>
      </c>
      <c r="S173" s="207" t="n">
        <v>0</v>
      </c>
      <c r="T173" s="208" t="n">
        <f aca="false">S173*H173</f>
        <v>0</v>
      </c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R173" s="209" t="s">
        <v>149</v>
      </c>
      <c r="AT173" s="209" t="s">
        <v>177</v>
      </c>
      <c r="AU173" s="209" t="s">
        <v>85</v>
      </c>
      <c r="AY173" s="3" t="s">
        <v>175</v>
      </c>
      <c r="BE173" s="210" t="n">
        <f aca="false">IF(N173="základní",J173,0)</f>
        <v>0</v>
      </c>
      <c r="BF173" s="210" t="n">
        <f aca="false">IF(N173="snížená",J173,0)</f>
        <v>0</v>
      </c>
      <c r="BG173" s="210" t="n">
        <f aca="false">IF(N173="zákl. přenesená",J173,0)</f>
        <v>0</v>
      </c>
      <c r="BH173" s="210" t="n">
        <f aca="false">IF(N173="sníž. přenesená",J173,0)</f>
        <v>0</v>
      </c>
      <c r="BI173" s="210" t="n">
        <f aca="false">IF(N173="nulová",J173,0)</f>
        <v>0</v>
      </c>
      <c r="BJ173" s="3" t="s">
        <v>83</v>
      </c>
      <c r="BK173" s="210" t="n">
        <f aca="false">ROUND(I173*H173,2)</f>
        <v>0</v>
      </c>
      <c r="BL173" s="3" t="s">
        <v>149</v>
      </c>
      <c r="BM173" s="209" t="s">
        <v>417</v>
      </c>
    </row>
    <row r="174" s="31" customFormat="true" ht="12.8" hidden="false" customHeight="false" outlineLevel="0" collapsed="false">
      <c r="A174" s="24"/>
      <c r="B174" s="25"/>
      <c r="C174" s="26"/>
      <c r="D174" s="211" t="s">
        <v>182</v>
      </c>
      <c r="E174" s="26"/>
      <c r="F174" s="212" t="s">
        <v>418</v>
      </c>
      <c r="G174" s="26"/>
      <c r="H174" s="26"/>
      <c r="I174" s="213"/>
      <c r="J174" s="26"/>
      <c r="K174" s="26"/>
      <c r="L174" s="30"/>
      <c r="M174" s="214"/>
      <c r="N174" s="215"/>
      <c r="O174" s="67"/>
      <c r="P174" s="67"/>
      <c r="Q174" s="67"/>
      <c r="R174" s="67"/>
      <c r="S174" s="67"/>
      <c r="T174" s="68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T174" s="3" t="s">
        <v>182</v>
      </c>
      <c r="AU174" s="3" t="s">
        <v>85</v>
      </c>
    </row>
    <row r="175" s="31" customFormat="true" ht="12.8" hidden="false" customHeight="false" outlineLevel="0" collapsed="false">
      <c r="A175" s="24"/>
      <c r="B175" s="25"/>
      <c r="C175" s="26"/>
      <c r="D175" s="216" t="s">
        <v>184</v>
      </c>
      <c r="E175" s="26"/>
      <c r="F175" s="217" t="s">
        <v>419</v>
      </c>
      <c r="G175" s="26"/>
      <c r="H175" s="26"/>
      <c r="I175" s="213"/>
      <c r="J175" s="26"/>
      <c r="K175" s="26"/>
      <c r="L175" s="30"/>
      <c r="M175" s="214"/>
      <c r="N175" s="215"/>
      <c r="O175" s="67"/>
      <c r="P175" s="67"/>
      <c r="Q175" s="67"/>
      <c r="R175" s="67"/>
      <c r="S175" s="67"/>
      <c r="T175" s="68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T175" s="3" t="s">
        <v>184</v>
      </c>
      <c r="AU175" s="3" t="s">
        <v>85</v>
      </c>
    </row>
    <row r="176" s="31" customFormat="true" ht="31.3" hidden="false" customHeight="false" outlineLevel="0" collapsed="false">
      <c r="A176" s="24"/>
      <c r="B176" s="25"/>
      <c r="C176" s="26"/>
      <c r="D176" s="211" t="s">
        <v>411</v>
      </c>
      <c r="E176" s="26"/>
      <c r="F176" s="253" t="s">
        <v>420</v>
      </c>
      <c r="G176" s="26"/>
      <c r="H176" s="26"/>
      <c r="I176" s="213"/>
      <c r="J176" s="26"/>
      <c r="K176" s="26"/>
      <c r="L176" s="30"/>
      <c r="M176" s="214"/>
      <c r="N176" s="215"/>
      <c r="O176" s="67"/>
      <c r="P176" s="67"/>
      <c r="Q176" s="67"/>
      <c r="R176" s="67"/>
      <c r="S176" s="67"/>
      <c r="T176" s="68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T176" s="3" t="s">
        <v>411</v>
      </c>
      <c r="AU176" s="3" t="s">
        <v>85</v>
      </c>
    </row>
    <row r="177" s="242" customFormat="true" ht="12.8" hidden="false" customHeight="false" outlineLevel="0" collapsed="false">
      <c r="B177" s="243"/>
      <c r="C177" s="244"/>
      <c r="D177" s="211" t="s">
        <v>186</v>
      </c>
      <c r="E177" s="245"/>
      <c r="F177" s="246" t="s">
        <v>862</v>
      </c>
      <c r="G177" s="244"/>
      <c r="H177" s="245"/>
      <c r="I177" s="247"/>
      <c r="J177" s="244"/>
      <c r="K177" s="244"/>
      <c r="L177" s="248"/>
      <c r="M177" s="249"/>
      <c r="N177" s="250"/>
      <c r="O177" s="250"/>
      <c r="P177" s="250"/>
      <c r="Q177" s="250"/>
      <c r="R177" s="250"/>
      <c r="S177" s="250"/>
      <c r="T177" s="251"/>
      <c r="AT177" s="252" t="s">
        <v>186</v>
      </c>
      <c r="AU177" s="252" t="s">
        <v>85</v>
      </c>
      <c r="AV177" s="242" t="s">
        <v>83</v>
      </c>
      <c r="AW177" s="242" t="s">
        <v>36</v>
      </c>
      <c r="AX177" s="242" t="s">
        <v>75</v>
      </c>
      <c r="AY177" s="252" t="s">
        <v>175</v>
      </c>
    </row>
    <row r="178" s="218" customFormat="true" ht="12.8" hidden="false" customHeight="false" outlineLevel="0" collapsed="false">
      <c r="B178" s="219"/>
      <c r="C178" s="220"/>
      <c r="D178" s="211" t="s">
        <v>186</v>
      </c>
      <c r="E178" s="221"/>
      <c r="F178" s="222" t="s">
        <v>908</v>
      </c>
      <c r="G178" s="220"/>
      <c r="H178" s="223" t="n">
        <v>51.23</v>
      </c>
      <c r="I178" s="224"/>
      <c r="J178" s="220"/>
      <c r="K178" s="220"/>
      <c r="L178" s="225"/>
      <c r="M178" s="226"/>
      <c r="N178" s="227"/>
      <c r="O178" s="227"/>
      <c r="P178" s="227"/>
      <c r="Q178" s="227"/>
      <c r="R178" s="227"/>
      <c r="S178" s="227"/>
      <c r="T178" s="228"/>
      <c r="AT178" s="229" t="s">
        <v>186</v>
      </c>
      <c r="AU178" s="229" t="s">
        <v>85</v>
      </c>
      <c r="AV178" s="218" t="s">
        <v>85</v>
      </c>
      <c r="AW178" s="218" t="s">
        <v>36</v>
      </c>
      <c r="AX178" s="218" t="s">
        <v>75</v>
      </c>
      <c r="AY178" s="229" t="s">
        <v>175</v>
      </c>
    </row>
    <row r="179" s="218" customFormat="true" ht="12.8" hidden="false" customHeight="false" outlineLevel="0" collapsed="false">
      <c r="B179" s="219"/>
      <c r="C179" s="220"/>
      <c r="D179" s="211" t="s">
        <v>186</v>
      </c>
      <c r="E179" s="221"/>
      <c r="F179" s="222" t="s">
        <v>909</v>
      </c>
      <c r="G179" s="220"/>
      <c r="H179" s="223" t="n">
        <v>11.1</v>
      </c>
      <c r="I179" s="224"/>
      <c r="J179" s="220"/>
      <c r="K179" s="220"/>
      <c r="L179" s="225"/>
      <c r="M179" s="226"/>
      <c r="N179" s="227"/>
      <c r="O179" s="227"/>
      <c r="P179" s="227"/>
      <c r="Q179" s="227"/>
      <c r="R179" s="227"/>
      <c r="S179" s="227"/>
      <c r="T179" s="228"/>
      <c r="AT179" s="229" t="s">
        <v>186</v>
      </c>
      <c r="AU179" s="229" t="s">
        <v>85</v>
      </c>
      <c r="AV179" s="218" t="s">
        <v>85</v>
      </c>
      <c r="AW179" s="218" t="s">
        <v>36</v>
      </c>
      <c r="AX179" s="218" t="s">
        <v>75</v>
      </c>
      <c r="AY179" s="229" t="s">
        <v>175</v>
      </c>
    </row>
    <row r="180" s="254" customFormat="true" ht="12.8" hidden="false" customHeight="false" outlineLevel="0" collapsed="false">
      <c r="B180" s="255"/>
      <c r="C180" s="256"/>
      <c r="D180" s="211" t="s">
        <v>186</v>
      </c>
      <c r="E180" s="257"/>
      <c r="F180" s="258" t="s">
        <v>428</v>
      </c>
      <c r="G180" s="256"/>
      <c r="H180" s="259" t="n">
        <v>62.33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AT180" s="265" t="s">
        <v>186</v>
      </c>
      <c r="AU180" s="265" t="s">
        <v>85</v>
      </c>
      <c r="AV180" s="254" t="s">
        <v>194</v>
      </c>
      <c r="AW180" s="254" t="s">
        <v>36</v>
      </c>
      <c r="AX180" s="254" t="s">
        <v>75</v>
      </c>
      <c r="AY180" s="265" t="s">
        <v>175</v>
      </c>
    </row>
    <row r="181" s="218" customFormat="true" ht="12.8" hidden="false" customHeight="false" outlineLevel="0" collapsed="false">
      <c r="B181" s="219"/>
      <c r="C181" s="220"/>
      <c r="D181" s="211" t="s">
        <v>186</v>
      </c>
      <c r="E181" s="221"/>
      <c r="F181" s="222" t="s">
        <v>431</v>
      </c>
      <c r="G181" s="220"/>
      <c r="H181" s="223" t="n">
        <v>-5.288</v>
      </c>
      <c r="I181" s="224"/>
      <c r="J181" s="220"/>
      <c r="K181" s="220"/>
      <c r="L181" s="225"/>
      <c r="M181" s="226"/>
      <c r="N181" s="227"/>
      <c r="O181" s="227"/>
      <c r="P181" s="227"/>
      <c r="Q181" s="227"/>
      <c r="R181" s="227"/>
      <c r="S181" s="227"/>
      <c r="T181" s="228"/>
      <c r="AT181" s="229" t="s">
        <v>186</v>
      </c>
      <c r="AU181" s="229" t="s">
        <v>85</v>
      </c>
      <c r="AV181" s="218" t="s">
        <v>85</v>
      </c>
      <c r="AW181" s="218" t="s">
        <v>36</v>
      </c>
      <c r="AX181" s="218" t="s">
        <v>75</v>
      </c>
      <c r="AY181" s="229" t="s">
        <v>175</v>
      </c>
    </row>
    <row r="182" s="230" customFormat="true" ht="12.8" hidden="false" customHeight="false" outlineLevel="0" collapsed="false">
      <c r="B182" s="231"/>
      <c r="C182" s="232"/>
      <c r="D182" s="211" t="s">
        <v>186</v>
      </c>
      <c r="E182" s="233"/>
      <c r="F182" s="234" t="s">
        <v>210</v>
      </c>
      <c r="G182" s="232"/>
      <c r="H182" s="235" t="n">
        <v>57.042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186</v>
      </c>
      <c r="AU182" s="241" t="s">
        <v>85</v>
      </c>
      <c r="AV182" s="230" t="s">
        <v>149</v>
      </c>
      <c r="AW182" s="230" t="s">
        <v>36</v>
      </c>
      <c r="AX182" s="230" t="s">
        <v>83</v>
      </c>
      <c r="AY182" s="241" t="s">
        <v>175</v>
      </c>
    </row>
    <row r="183" s="31" customFormat="true" ht="16.5" hidden="false" customHeight="true" outlineLevel="0" collapsed="false">
      <c r="A183" s="24"/>
      <c r="B183" s="25"/>
      <c r="C183" s="198" t="s">
        <v>312</v>
      </c>
      <c r="D183" s="198" t="s">
        <v>177</v>
      </c>
      <c r="E183" s="199" t="s">
        <v>433</v>
      </c>
      <c r="F183" s="200" t="s">
        <v>434</v>
      </c>
      <c r="G183" s="201" t="s">
        <v>112</v>
      </c>
      <c r="H183" s="202" t="n">
        <v>5.288</v>
      </c>
      <c r="I183" s="203"/>
      <c r="J183" s="204" t="n">
        <f aca="false">ROUND(I183*H183,2)</f>
        <v>0</v>
      </c>
      <c r="K183" s="200"/>
      <c r="L183" s="30"/>
      <c r="M183" s="205"/>
      <c r="N183" s="206" t="s">
        <v>46</v>
      </c>
      <c r="O183" s="67"/>
      <c r="P183" s="207" t="n">
        <f aca="false">O183*H183</f>
        <v>0</v>
      </c>
      <c r="Q183" s="207" t="n">
        <v>2.43408</v>
      </c>
      <c r="R183" s="207" t="n">
        <f aca="false">Q183*H183</f>
        <v>12.87141504</v>
      </c>
      <c r="S183" s="207" t="n">
        <v>0</v>
      </c>
      <c r="T183" s="208" t="n">
        <f aca="false">S183*H183</f>
        <v>0</v>
      </c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R183" s="209" t="s">
        <v>149</v>
      </c>
      <c r="AT183" s="209" t="s">
        <v>177</v>
      </c>
      <c r="AU183" s="209" t="s">
        <v>85</v>
      </c>
      <c r="AY183" s="3" t="s">
        <v>175</v>
      </c>
      <c r="BE183" s="210" t="n">
        <f aca="false">IF(N183="základní",J183,0)</f>
        <v>0</v>
      </c>
      <c r="BF183" s="210" t="n">
        <f aca="false">IF(N183="snížená",J183,0)</f>
        <v>0</v>
      </c>
      <c r="BG183" s="210" t="n">
        <f aca="false">IF(N183="zákl. přenesená",J183,0)</f>
        <v>0</v>
      </c>
      <c r="BH183" s="210" t="n">
        <f aca="false">IF(N183="sníž. přenesená",J183,0)</f>
        <v>0</v>
      </c>
      <c r="BI183" s="210" t="n">
        <f aca="false">IF(N183="nulová",J183,0)</f>
        <v>0</v>
      </c>
      <c r="BJ183" s="3" t="s">
        <v>83</v>
      </c>
      <c r="BK183" s="210" t="n">
        <f aca="false">ROUND(I183*H183,2)</f>
        <v>0</v>
      </c>
      <c r="BL183" s="3" t="s">
        <v>149</v>
      </c>
      <c r="BM183" s="209" t="s">
        <v>435</v>
      </c>
    </row>
    <row r="184" s="31" customFormat="true" ht="12.8" hidden="false" customHeight="false" outlineLevel="0" collapsed="false">
      <c r="A184" s="24"/>
      <c r="B184" s="25"/>
      <c r="C184" s="26"/>
      <c r="D184" s="211" t="s">
        <v>182</v>
      </c>
      <c r="E184" s="26"/>
      <c r="F184" s="212" t="s">
        <v>436</v>
      </c>
      <c r="G184" s="26"/>
      <c r="H184" s="26"/>
      <c r="I184" s="213"/>
      <c r="J184" s="26"/>
      <c r="K184" s="26"/>
      <c r="L184" s="30"/>
      <c r="M184" s="214"/>
      <c r="N184" s="215"/>
      <c r="O184" s="67"/>
      <c r="P184" s="67"/>
      <c r="Q184" s="67"/>
      <c r="R184" s="67"/>
      <c r="S184" s="67"/>
      <c r="T184" s="68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T184" s="3" t="s">
        <v>182</v>
      </c>
      <c r="AU184" s="3" t="s">
        <v>85</v>
      </c>
    </row>
    <row r="185" s="31" customFormat="true" ht="31.3" hidden="false" customHeight="false" outlineLevel="0" collapsed="false">
      <c r="A185" s="24"/>
      <c r="B185" s="25"/>
      <c r="C185" s="26"/>
      <c r="D185" s="211" t="s">
        <v>411</v>
      </c>
      <c r="E185" s="26"/>
      <c r="F185" s="253" t="s">
        <v>437</v>
      </c>
      <c r="G185" s="26"/>
      <c r="H185" s="26"/>
      <c r="I185" s="213"/>
      <c r="J185" s="26"/>
      <c r="K185" s="26"/>
      <c r="L185" s="30"/>
      <c r="M185" s="214"/>
      <c r="N185" s="215"/>
      <c r="O185" s="67"/>
      <c r="P185" s="67"/>
      <c r="Q185" s="67"/>
      <c r="R185" s="67"/>
      <c r="S185" s="67"/>
      <c r="T185" s="68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T185" s="3" t="s">
        <v>411</v>
      </c>
      <c r="AU185" s="3" t="s">
        <v>85</v>
      </c>
    </row>
    <row r="186" s="218" customFormat="true" ht="12.8" hidden="false" customHeight="false" outlineLevel="0" collapsed="false">
      <c r="B186" s="219"/>
      <c r="C186" s="220"/>
      <c r="D186" s="211" t="s">
        <v>186</v>
      </c>
      <c r="E186" s="221"/>
      <c r="F186" s="222" t="s">
        <v>438</v>
      </c>
      <c r="G186" s="220"/>
      <c r="H186" s="223" t="n">
        <v>5.288</v>
      </c>
      <c r="I186" s="224"/>
      <c r="J186" s="220"/>
      <c r="K186" s="220"/>
      <c r="L186" s="225"/>
      <c r="M186" s="226"/>
      <c r="N186" s="227"/>
      <c r="O186" s="227"/>
      <c r="P186" s="227"/>
      <c r="Q186" s="227"/>
      <c r="R186" s="227"/>
      <c r="S186" s="227"/>
      <c r="T186" s="228"/>
      <c r="AT186" s="229" t="s">
        <v>186</v>
      </c>
      <c r="AU186" s="229" t="s">
        <v>85</v>
      </c>
      <c r="AV186" s="218" t="s">
        <v>85</v>
      </c>
      <c r="AW186" s="218" t="s">
        <v>36</v>
      </c>
      <c r="AX186" s="218" t="s">
        <v>75</v>
      </c>
      <c r="AY186" s="229" t="s">
        <v>175</v>
      </c>
    </row>
    <row r="187" s="230" customFormat="true" ht="12.8" hidden="false" customHeight="false" outlineLevel="0" collapsed="false">
      <c r="B187" s="231"/>
      <c r="C187" s="232"/>
      <c r="D187" s="211" t="s">
        <v>186</v>
      </c>
      <c r="E187" s="233" t="s">
        <v>114</v>
      </c>
      <c r="F187" s="234" t="s">
        <v>210</v>
      </c>
      <c r="G187" s="232"/>
      <c r="H187" s="235" t="n">
        <v>5.288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186</v>
      </c>
      <c r="AU187" s="241" t="s">
        <v>85</v>
      </c>
      <c r="AV187" s="230" t="s">
        <v>149</v>
      </c>
      <c r="AW187" s="230" t="s">
        <v>36</v>
      </c>
      <c r="AX187" s="230" t="s">
        <v>83</v>
      </c>
      <c r="AY187" s="241" t="s">
        <v>175</v>
      </c>
    </row>
    <row r="188" s="31" customFormat="true" ht="16.5" hidden="false" customHeight="true" outlineLevel="0" collapsed="false">
      <c r="A188" s="24"/>
      <c r="B188" s="25"/>
      <c r="C188" s="198" t="s">
        <v>7</v>
      </c>
      <c r="D188" s="198" t="s">
        <v>177</v>
      </c>
      <c r="E188" s="199" t="s">
        <v>447</v>
      </c>
      <c r="F188" s="200" t="s">
        <v>448</v>
      </c>
      <c r="G188" s="201" t="s">
        <v>129</v>
      </c>
      <c r="H188" s="202" t="n">
        <v>42</v>
      </c>
      <c r="I188" s="203"/>
      <c r="J188" s="204" t="n">
        <f aca="false">ROUND(I188*H188,2)</f>
        <v>0</v>
      </c>
      <c r="K188" s="200" t="s">
        <v>180</v>
      </c>
      <c r="L188" s="30"/>
      <c r="M188" s="205"/>
      <c r="N188" s="206" t="s">
        <v>46</v>
      </c>
      <c r="O188" s="67"/>
      <c r="P188" s="207" t="n">
        <f aca="false">O188*H188</f>
        <v>0</v>
      </c>
      <c r="Q188" s="207" t="n">
        <v>0</v>
      </c>
      <c r="R188" s="207" t="n">
        <f aca="false">Q188*H188</f>
        <v>0</v>
      </c>
      <c r="S188" s="207" t="n">
        <v>0</v>
      </c>
      <c r="T188" s="208" t="n">
        <f aca="false">S188*H188</f>
        <v>0</v>
      </c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R188" s="209" t="s">
        <v>149</v>
      </c>
      <c r="AT188" s="209" t="s">
        <v>177</v>
      </c>
      <c r="AU188" s="209" t="s">
        <v>85</v>
      </c>
      <c r="AY188" s="3" t="s">
        <v>175</v>
      </c>
      <c r="BE188" s="210" t="n">
        <f aca="false">IF(N188="základní",J188,0)</f>
        <v>0</v>
      </c>
      <c r="BF188" s="210" t="n">
        <f aca="false">IF(N188="snížená",J188,0)</f>
        <v>0</v>
      </c>
      <c r="BG188" s="210" t="n">
        <f aca="false">IF(N188="zákl. přenesená",J188,0)</f>
        <v>0</v>
      </c>
      <c r="BH188" s="210" t="n">
        <f aca="false">IF(N188="sníž. přenesená",J188,0)</f>
        <v>0</v>
      </c>
      <c r="BI188" s="210" t="n">
        <f aca="false">IF(N188="nulová",J188,0)</f>
        <v>0</v>
      </c>
      <c r="BJ188" s="3" t="s">
        <v>83</v>
      </c>
      <c r="BK188" s="210" t="n">
        <f aca="false">ROUND(I188*H188,2)</f>
        <v>0</v>
      </c>
      <c r="BL188" s="3" t="s">
        <v>149</v>
      </c>
      <c r="BM188" s="209" t="s">
        <v>691</v>
      </c>
    </row>
    <row r="189" s="31" customFormat="true" ht="16.4" hidden="false" customHeight="false" outlineLevel="0" collapsed="false">
      <c r="A189" s="24"/>
      <c r="B189" s="25"/>
      <c r="C189" s="26"/>
      <c r="D189" s="211" t="s">
        <v>182</v>
      </c>
      <c r="E189" s="26"/>
      <c r="F189" s="212" t="s">
        <v>450</v>
      </c>
      <c r="G189" s="26"/>
      <c r="H189" s="26"/>
      <c r="I189" s="213"/>
      <c r="J189" s="26"/>
      <c r="K189" s="26"/>
      <c r="L189" s="30"/>
      <c r="M189" s="214"/>
      <c r="N189" s="215"/>
      <c r="O189" s="67"/>
      <c r="P189" s="67"/>
      <c r="Q189" s="67"/>
      <c r="R189" s="67"/>
      <c r="S189" s="67"/>
      <c r="T189" s="68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T189" s="3" t="s">
        <v>182</v>
      </c>
      <c r="AU189" s="3" t="s">
        <v>85</v>
      </c>
    </row>
    <row r="190" s="31" customFormat="true" ht="12.8" hidden="false" customHeight="false" outlineLevel="0" collapsed="false">
      <c r="A190" s="24"/>
      <c r="B190" s="25"/>
      <c r="C190" s="26"/>
      <c r="D190" s="216" t="s">
        <v>184</v>
      </c>
      <c r="E190" s="26"/>
      <c r="F190" s="217" t="s">
        <v>451</v>
      </c>
      <c r="G190" s="26"/>
      <c r="H190" s="26"/>
      <c r="I190" s="213"/>
      <c r="J190" s="26"/>
      <c r="K190" s="26"/>
      <c r="L190" s="30"/>
      <c r="M190" s="214"/>
      <c r="N190" s="215"/>
      <c r="O190" s="67"/>
      <c r="P190" s="67"/>
      <c r="Q190" s="67"/>
      <c r="R190" s="67"/>
      <c r="S190" s="67"/>
      <c r="T190" s="68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T190" s="3" t="s">
        <v>184</v>
      </c>
      <c r="AU190" s="3" t="s">
        <v>85</v>
      </c>
    </row>
    <row r="191" s="242" customFormat="true" ht="12.8" hidden="false" customHeight="false" outlineLevel="0" collapsed="false">
      <c r="B191" s="243"/>
      <c r="C191" s="244"/>
      <c r="D191" s="211" t="s">
        <v>186</v>
      </c>
      <c r="E191" s="245"/>
      <c r="F191" s="246" t="s">
        <v>862</v>
      </c>
      <c r="G191" s="244"/>
      <c r="H191" s="245"/>
      <c r="I191" s="247"/>
      <c r="J191" s="244"/>
      <c r="K191" s="244"/>
      <c r="L191" s="248"/>
      <c r="M191" s="249"/>
      <c r="N191" s="250"/>
      <c r="O191" s="250"/>
      <c r="P191" s="250"/>
      <c r="Q191" s="250"/>
      <c r="R191" s="250"/>
      <c r="S191" s="250"/>
      <c r="T191" s="251"/>
      <c r="AT191" s="252" t="s">
        <v>186</v>
      </c>
      <c r="AU191" s="252" t="s">
        <v>85</v>
      </c>
      <c r="AV191" s="242" t="s">
        <v>83</v>
      </c>
      <c r="AW191" s="242" t="s">
        <v>36</v>
      </c>
      <c r="AX191" s="242" t="s">
        <v>75</v>
      </c>
      <c r="AY191" s="252" t="s">
        <v>175</v>
      </c>
    </row>
    <row r="192" s="218" customFormat="true" ht="12.8" hidden="false" customHeight="false" outlineLevel="0" collapsed="false">
      <c r="B192" s="219"/>
      <c r="C192" s="220"/>
      <c r="D192" s="211" t="s">
        <v>186</v>
      </c>
      <c r="E192" s="221"/>
      <c r="F192" s="222" t="s">
        <v>910</v>
      </c>
      <c r="G192" s="220"/>
      <c r="H192" s="223" t="n">
        <v>42</v>
      </c>
      <c r="I192" s="224"/>
      <c r="J192" s="220"/>
      <c r="K192" s="220"/>
      <c r="L192" s="225"/>
      <c r="M192" s="226"/>
      <c r="N192" s="227"/>
      <c r="O192" s="227"/>
      <c r="P192" s="227"/>
      <c r="Q192" s="227"/>
      <c r="R192" s="227"/>
      <c r="S192" s="227"/>
      <c r="T192" s="228"/>
      <c r="AT192" s="229" t="s">
        <v>186</v>
      </c>
      <c r="AU192" s="229" t="s">
        <v>85</v>
      </c>
      <c r="AV192" s="218" t="s">
        <v>85</v>
      </c>
      <c r="AW192" s="218" t="s">
        <v>36</v>
      </c>
      <c r="AX192" s="218" t="s">
        <v>83</v>
      </c>
      <c r="AY192" s="229" t="s">
        <v>175</v>
      </c>
    </row>
    <row r="193" s="181" customFormat="true" ht="22.8" hidden="false" customHeight="true" outlineLevel="0" collapsed="false">
      <c r="B193" s="182"/>
      <c r="C193" s="183"/>
      <c r="D193" s="184" t="s">
        <v>74</v>
      </c>
      <c r="E193" s="196" t="s">
        <v>139</v>
      </c>
      <c r="F193" s="196" t="s">
        <v>454</v>
      </c>
      <c r="G193" s="183"/>
      <c r="H193" s="183"/>
      <c r="I193" s="186"/>
      <c r="J193" s="197" t="n">
        <f aca="false">BK193</f>
        <v>0</v>
      </c>
      <c r="K193" s="183"/>
      <c r="L193" s="188"/>
      <c r="M193" s="189"/>
      <c r="N193" s="190"/>
      <c r="O193" s="190"/>
      <c r="P193" s="191" t="n">
        <f aca="false">SUM(P194:P196)</f>
        <v>0</v>
      </c>
      <c r="Q193" s="190"/>
      <c r="R193" s="191" t="n">
        <f aca="false">SUM(R194:R196)</f>
        <v>0</v>
      </c>
      <c r="S193" s="190"/>
      <c r="T193" s="192" t="n">
        <f aca="false">SUM(T194:T196)</f>
        <v>0.275</v>
      </c>
      <c r="AR193" s="193" t="s">
        <v>83</v>
      </c>
      <c r="AT193" s="194" t="s">
        <v>74</v>
      </c>
      <c r="AU193" s="194" t="s">
        <v>83</v>
      </c>
      <c r="AY193" s="193" t="s">
        <v>175</v>
      </c>
      <c r="BK193" s="195" t="n">
        <f aca="false">SUM(BK194:BK196)</f>
        <v>0</v>
      </c>
    </row>
    <row r="194" s="31" customFormat="true" ht="16.5" hidden="false" customHeight="true" outlineLevel="0" collapsed="false">
      <c r="A194" s="24"/>
      <c r="B194" s="25"/>
      <c r="C194" s="198" t="s">
        <v>325</v>
      </c>
      <c r="D194" s="198" t="s">
        <v>177</v>
      </c>
      <c r="E194" s="199" t="s">
        <v>456</v>
      </c>
      <c r="F194" s="200" t="s">
        <v>457</v>
      </c>
      <c r="G194" s="201" t="s">
        <v>112</v>
      </c>
      <c r="H194" s="202" t="n">
        <v>0.5</v>
      </c>
      <c r="I194" s="203"/>
      <c r="J194" s="204" t="n">
        <f aca="false">ROUND(I194*H194,2)</f>
        <v>0</v>
      </c>
      <c r="K194" s="200"/>
      <c r="L194" s="30"/>
      <c r="M194" s="205"/>
      <c r="N194" s="206" t="s">
        <v>46</v>
      </c>
      <c r="O194" s="67"/>
      <c r="P194" s="207" t="n">
        <f aca="false">O194*H194</f>
        <v>0</v>
      </c>
      <c r="Q194" s="207" t="n">
        <v>0</v>
      </c>
      <c r="R194" s="207" t="n">
        <f aca="false">Q194*H194</f>
        <v>0</v>
      </c>
      <c r="S194" s="207" t="n">
        <v>0.55</v>
      </c>
      <c r="T194" s="208" t="n">
        <f aca="false">S194*H194</f>
        <v>0.275</v>
      </c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R194" s="209" t="s">
        <v>149</v>
      </c>
      <c r="AT194" s="209" t="s">
        <v>177</v>
      </c>
      <c r="AU194" s="209" t="s">
        <v>85</v>
      </c>
      <c r="AY194" s="3" t="s">
        <v>175</v>
      </c>
      <c r="BE194" s="210" t="n">
        <f aca="false">IF(N194="základní",J194,0)</f>
        <v>0</v>
      </c>
      <c r="BF194" s="210" t="n">
        <f aca="false">IF(N194="snížená",J194,0)</f>
        <v>0</v>
      </c>
      <c r="BG194" s="210" t="n">
        <f aca="false">IF(N194="zákl. přenesená",J194,0)</f>
        <v>0</v>
      </c>
      <c r="BH194" s="210" t="n">
        <f aca="false">IF(N194="sníž. přenesená",J194,0)</f>
        <v>0</v>
      </c>
      <c r="BI194" s="210" t="n">
        <f aca="false">IF(N194="nulová",J194,0)</f>
        <v>0</v>
      </c>
      <c r="BJ194" s="3" t="s">
        <v>83</v>
      </c>
      <c r="BK194" s="210" t="n">
        <f aca="false">ROUND(I194*H194,2)</f>
        <v>0</v>
      </c>
      <c r="BL194" s="3" t="s">
        <v>149</v>
      </c>
      <c r="BM194" s="209" t="s">
        <v>911</v>
      </c>
    </row>
    <row r="195" s="31" customFormat="true" ht="12.8" hidden="false" customHeight="false" outlineLevel="0" collapsed="false">
      <c r="A195" s="24"/>
      <c r="B195" s="25"/>
      <c r="C195" s="26"/>
      <c r="D195" s="211" t="s">
        <v>182</v>
      </c>
      <c r="E195" s="26"/>
      <c r="F195" s="212" t="s">
        <v>457</v>
      </c>
      <c r="G195" s="26"/>
      <c r="H195" s="26"/>
      <c r="I195" s="213"/>
      <c r="J195" s="26"/>
      <c r="K195" s="26"/>
      <c r="L195" s="30"/>
      <c r="M195" s="214"/>
      <c r="N195" s="215"/>
      <c r="O195" s="67"/>
      <c r="P195" s="67"/>
      <c r="Q195" s="67"/>
      <c r="R195" s="67"/>
      <c r="S195" s="67"/>
      <c r="T195" s="68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T195" s="3" t="s">
        <v>182</v>
      </c>
      <c r="AU195" s="3" t="s">
        <v>85</v>
      </c>
    </row>
    <row r="196" s="218" customFormat="true" ht="12.8" hidden="false" customHeight="false" outlineLevel="0" collapsed="false">
      <c r="B196" s="219"/>
      <c r="C196" s="220"/>
      <c r="D196" s="211" t="s">
        <v>186</v>
      </c>
      <c r="E196" s="221" t="s">
        <v>121</v>
      </c>
      <c r="F196" s="222" t="s">
        <v>912</v>
      </c>
      <c r="G196" s="220"/>
      <c r="H196" s="223" t="n">
        <v>0.5</v>
      </c>
      <c r="I196" s="224"/>
      <c r="J196" s="220"/>
      <c r="K196" s="220"/>
      <c r="L196" s="225"/>
      <c r="M196" s="226"/>
      <c r="N196" s="227"/>
      <c r="O196" s="227"/>
      <c r="P196" s="227"/>
      <c r="Q196" s="227"/>
      <c r="R196" s="227"/>
      <c r="S196" s="227"/>
      <c r="T196" s="228"/>
      <c r="AT196" s="229" t="s">
        <v>186</v>
      </c>
      <c r="AU196" s="229" t="s">
        <v>85</v>
      </c>
      <c r="AV196" s="218" t="s">
        <v>85</v>
      </c>
      <c r="AW196" s="218" t="s">
        <v>36</v>
      </c>
      <c r="AX196" s="218" t="s">
        <v>83</v>
      </c>
      <c r="AY196" s="229" t="s">
        <v>175</v>
      </c>
    </row>
    <row r="197" s="181" customFormat="true" ht="22.8" hidden="false" customHeight="true" outlineLevel="0" collapsed="false">
      <c r="B197" s="182"/>
      <c r="C197" s="183"/>
      <c r="D197" s="184" t="s">
        <v>74</v>
      </c>
      <c r="E197" s="196" t="s">
        <v>460</v>
      </c>
      <c r="F197" s="196" t="s">
        <v>461</v>
      </c>
      <c r="G197" s="183"/>
      <c r="H197" s="183"/>
      <c r="I197" s="186"/>
      <c r="J197" s="197" t="n">
        <f aca="false">BK197</f>
        <v>0</v>
      </c>
      <c r="K197" s="183"/>
      <c r="L197" s="188"/>
      <c r="M197" s="189"/>
      <c r="N197" s="190"/>
      <c r="O197" s="190"/>
      <c r="P197" s="191" t="n">
        <f aca="false">SUM(P198:P213)</f>
        <v>0</v>
      </c>
      <c r="Q197" s="190"/>
      <c r="R197" s="191" t="n">
        <f aca="false">SUM(R198:R213)</f>
        <v>0</v>
      </c>
      <c r="S197" s="190"/>
      <c r="T197" s="192" t="n">
        <f aca="false">SUM(T198:T213)</f>
        <v>0</v>
      </c>
      <c r="AR197" s="193" t="s">
        <v>83</v>
      </c>
      <c r="AT197" s="194" t="s">
        <v>74</v>
      </c>
      <c r="AU197" s="194" t="s">
        <v>83</v>
      </c>
      <c r="AY197" s="193" t="s">
        <v>175</v>
      </c>
      <c r="BK197" s="195" t="n">
        <f aca="false">SUM(BK198:BK213)</f>
        <v>0</v>
      </c>
    </row>
    <row r="198" s="31" customFormat="true" ht="21.75" hidden="false" customHeight="true" outlineLevel="0" collapsed="false">
      <c r="A198" s="24"/>
      <c r="B198" s="25"/>
      <c r="C198" s="198" t="s">
        <v>332</v>
      </c>
      <c r="D198" s="198" t="s">
        <v>177</v>
      </c>
      <c r="E198" s="199" t="s">
        <v>463</v>
      </c>
      <c r="F198" s="200" t="s">
        <v>464</v>
      </c>
      <c r="G198" s="201" t="s">
        <v>384</v>
      </c>
      <c r="H198" s="202" t="n">
        <v>0.325</v>
      </c>
      <c r="I198" s="203"/>
      <c r="J198" s="204" t="n">
        <f aca="false">ROUND(I198*H198,2)</f>
        <v>0</v>
      </c>
      <c r="K198" s="200" t="s">
        <v>180</v>
      </c>
      <c r="L198" s="30"/>
      <c r="M198" s="205"/>
      <c r="N198" s="206" t="s">
        <v>46</v>
      </c>
      <c r="O198" s="67"/>
      <c r="P198" s="207" t="n">
        <f aca="false">O198*H198</f>
        <v>0</v>
      </c>
      <c r="Q198" s="207" t="n">
        <v>0</v>
      </c>
      <c r="R198" s="207" t="n">
        <f aca="false">Q198*H198</f>
        <v>0</v>
      </c>
      <c r="S198" s="207" t="n">
        <v>0</v>
      </c>
      <c r="T198" s="208" t="n">
        <f aca="false">S198*H198</f>
        <v>0</v>
      </c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R198" s="209" t="s">
        <v>149</v>
      </c>
      <c r="AT198" s="209" t="s">
        <v>177</v>
      </c>
      <c r="AU198" s="209" t="s">
        <v>85</v>
      </c>
      <c r="AY198" s="3" t="s">
        <v>175</v>
      </c>
      <c r="BE198" s="210" t="n">
        <f aca="false">IF(N198="základní",J198,0)</f>
        <v>0</v>
      </c>
      <c r="BF198" s="210" t="n">
        <f aca="false">IF(N198="snížená",J198,0)</f>
        <v>0</v>
      </c>
      <c r="BG198" s="210" t="n">
        <f aca="false">IF(N198="zákl. přenesená",J198,0)</f>
        <v>0</v>
      </c>
      <c r="BH198" s="210" t="n">
        <f aca="false">IF(N198="sníž. přenesená",J198,0)</f>
        <v>0</v>
      </c>
      <c r="BI198" s="210" t="n">
        <f aca="false">IF(N198="nulová",J198,0)</f>
        <v>0</v>
      </c>
      <c r="BJ198" s="3" t="s">
        <v>83</v>
      </c>
      <c r="BK198" s="210" t="n">
        <f aca="false">ROUND(I198*H198,2)</f>
        <v>0</v>
      </c>
      <c r="BL198" s="3" t="s">
        <v>149</v>
      </c>
      <c r="BM198" s="209" t="s">
        <v>913</v>
      </c>
    </row>
    <row r="199" s="31" customFormat="true" ht="12.8" hidden="false" customHeight="false" outlineLevel="0" collapsed="false">
      <c r="A199" s="24"/>
      <c r="B199" s="25"/>
      <c r="C199" s="26"/>
      <c r="D199" s="211" t="s">
        <v>182</v>
      </c>
      <c r="E199" s="26"/>
      <c r="F199" s="212" t="s">
        <v>466</v>
      </c>
      <c r="G199" s="26"/>
      <c r="H199" s="26"/>
      <c r="I199" s="213"/>
      <c r="J199" s="26"/>
      <c r="K199" s="26"/>
      <c r="L199" s="30"/>
      <c r="M199" s="214"/>
      <c r="N199" s="215"/>
      <c r="O199" s="67"/>
      <c r="P199" s="67"/>
      <c r="Q199" s="67"/>
      <c r="R199" s="67"/>
      <c r="S199" s="67"/>
      <c r="T199" s="68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T199" s="3" t="s">
        <v>182</v>
      </c>
      <c r="AU199" s="3" t="s">
        <v>85</v>
      </c>
    </row>
    <row r="200" s="31" customFormat="true" ht="12.8" hidden="false" customHeight="false" outlineLevel="0" collapsed="false">
      <c r="A200" s="24"/>
      <c r="B200" s="25"/>
      <c r="C200" s="26"/>
      <c r="D200" s="216" t="s">
        <v>184</v>
      </c>
      <c r="E200" s="26"/>
      <c r="F200" s="217" t="s">
        <v>467</v>
      </c>
      <c r="G200" s="26"/>
      <c r="H200" s="26"/>
      <c r="I200" s="213"/>
      <c r="J200" s="26"/>
      <c r="K200" s="26"/>
      <c r="L200" s="30"/>
      <c r="M200" s="214"/>
      <c r="N200" s="215"/>
      <c r="O200" s="67"/>
      <c r="P200" s="67"/>
      <c r="Q200" s="67"/>
      <c r="R200" s="67"/>
      <c r="S200" s="67"/>
      <c r="T200" s="68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T200" s="3" t="s">
        <v>184</v>
      </c>
      <c r="AU200" s="3" t="s">
        <v>85</v>
      </c>
    </row>
    <row r="201" s="218" customFormat="true" ht="12.8" hidden="false" customHeight="false" outlineLevel="0" collapsed="false">
      <c r="B201" s="219"/>
      <c r="C201" s="220"/>
      <c r="D201" s="211" t="s">
        <v>186</v>
      </c>
      <c r="E201" s="221"/>
      <c r="F201" s="222" t="s">
        <v>468</v>
      </c>
      <c r="G201" s="220"/>
      <c r="H201" s="223" t="n">
        <v>0.325</v>
      </c>
      <c r="I201" s="224"/>
      <c r="J201" s="220"/>
      <c r="K201" s="220"/>
      <c r="L201" s="225"/>
      <c r="M201" s="226"/>
      <c r="N201" s="227"/>
      <c r="O201" s="227"/>
      <c r="P201" s="227"/>
      <c r="Q201" s="227"/>
      <c r="R201" s="227"/>
      <c r="S201" s="227"/>
      <c r="T201" s="228"/>
      <c r="AT201" s="229" t="s">
        <v>186</v>
      </c>
      <c r="AU201" s="229" t="s">
        <v>85</v>
      </c>
      <c r="AV201" s="218" t="s">
        <v>85</v>
      </c>
      <c r="AW201" s="218" t="s">
        <v>36</v>
      </c>
      <c r="AX201" s="218" t="s">
        <v>83</v>
      </c>
      <c r="AY201" s="229" t="s">
        <v>175</v>
      </c>
    </row>
    <row r="202" s="31" customFormat="true" ht="16.5" hidden="false" customHeight="true" outlineLevel="0" collapsed="false">
      <c r="A202" s="24"/>
      <c r="B202" s="25"/>
      <c r="C202" s="198" t="s">
        <v>340</v>
      </c>
      <c r="D202" s="198" t="s">
        <v>177</v>
      </c>
      <c r="E202" s="199" t="s">
        <v>470</v>
      </c>
      <c r="F202" s="200" t="s">
        <v>471</v>
      </c>
      <c r="G202" s="201" t="s">
        <v>384</v>
      </c>
      <c r="H202" s="202" t="n">
        <v>12.87</v>
      </c>
      <c r="I202" s="203"/>
      <c r="J202" s="204" t="n">
        <f aca="false">ROUND(I202*H202,2)</f>
        <v>0</v>
      </c>
      <c r="K202" s="200" t="s">
        <v>180</v>
      </c>
      <c r="L202" s="30"/>
      <c r="M202" s="205"/>
      <c r="N202" s="206" t="s">
        <v>46</v>
      </c>
      <c r="O202" s="67"/>
      <c r="P202" s="207" t="n">
        <f aca="false">O202*H202</f>
        <v>0</v>
      </c>
      <c r="Q202" s="207" t="n">
        <v>0</v>
      </c>
      <c r="R202" s="207" t="n">
        <f aca="false">Q202*H202</f>
        <v>0</v>
      </c>
      <c r="S202" s="207" t="n">
        <v>0</v>
      </c>
      <c r="T202" s="208" t="n">
        <f aca="false">S202*H202</f>
        <v>0</v>
      </c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R202" s="209" t="s">
        <v>149</v>
      </c>
      <c r="AT202" s="209" t="s">
        <v>177</v>
      </c>
      <c r="AU202" s="209" t="s">
        <v>85</v>
      </c>
      <c r="AY202" s="3" t="s">
        <v>175</v>
      </c>
      <c r="BE202" s="210" t="n">
        <f aca="false">IF(N202="základní",J202,0)</f>
        <v>0</v>
      </c>
      <c r="BF202" s="210" t="n">
        <f aca="false">IF(N202="snížená",J202,0)</f>
        <v>0</v>
      </c>
      <c r="BG202" s="210" t="n">
        <f aca="false">IF(N202="zákl. přenesená",J202,0)</f>
        <v>0</v>
      </c>
      <c r="BH202" s="210" t="n">
        <f aca="false">IF(N202="sníž. přenesená",J202,0)</f>
        <v>0</v>
      </c>
      <c r="BI202" s="210" t="n">
        <f aca="false">IF(N202="nulová",J202,0)</f>
        <v>0</v>
      </c>
      <c r="BJ202" s="3" t="s">
        <v>83</v>
      </c>
      <c r="BK202" s="210" t="n">
        <f aca="false">ROUND(I202*H202,2)</f>
        <v>0</v>
      </c>
      <c r="BL202" s="3" t="s">
        <v>149</v>
      </c>
      <c r="BM202" s="209" t="s">
        <v>472</v>
      </c>
    </row>
    <row r="203" s="31" customFormat="true" ht="12.8" hidden="false" customHeight="false" outlineLevel="0" collapsed="false">
      <c r="A203" s="24"/>
      <c r="B203" s="25"/>
      <c r="C203" s="26"/>
      <c r="D203" s="211" t="s">
        <v>182</v>
      </c>
      <c r="E203" s="26"/>
      <c r="F203" s="212" t="s">
        <v>473</v>
      </c>
      <c r="G203" s="26"/>
      <c r="H203" s="26"/>
      <c r="I203" s="213"/>
      <c r="J203" s="26"/>
      <c r="K203" s="26"/>
      <c r="L203" s="30"/>
      <c r="M203" s="214"/>
      <c r="N203" s="215"/>
      <c r="O203" s="67"/>
      <c r="P203" s="67"/>
      <c r="Q203" s="67"/>
      <c r="R203" s="67"/>
      <c r="S203" s="67"/>
      <c r="T203" s="68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T203" s="3" t="s">
        <v>182</v>
      </c>
      <c r="AU203" s="3" t="s">
        <v>85</v>
      </c>
    </row>
    <row r="204" s="31" customFormat="true" ht="12.8" hidden="false" customHeight="false" outlineLevel="0" collapsed="false">
      <c r="A204" s="24"/>
      <c r="B204" s="25"/>
      <c r="C204" s="26"/>
      <c r="D204" s="216" t="s">
        <v>184</v>
      </c>
      <c r="E204" s="26"/>
      <c r="F204" s="217" t="s">
        <v>474</v>
      </c>
      <c r="G204" s="26"/>
      <c r="H204" s="26"/>
      <c r="I204" s="213"/>
      <c r="J204" s="26"/>
      <c r="K204" s="26"/>
      <c r="L204" s="30"/>
      <c r="M204" s="214"/>
      <c r="N204" s="215"/>
      <c r="O204" s="67"/>
      <c r="P204" s="67"/>
      <c r="Q204" s="67"/>
      <c r="R204" s="67"/>
      <c r="S204" s="67"/>
      <c r="T204" s="68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T204" s="3" t="s">
        <v>184</v>
      </c>
      <c r="AU204" s="3" t="s">
        <v>85</v>
      </c>
    </row>
    <row r="205" s="218" customFormat="true" ht="12.8" hidden="false" customHeight="false" outlineLevel="0" collapsed="false">
      <c r="B205" s="219"/>
      <c r="C205" s="220"/>
      <c r="D205" s="211" t="s">
        <v>186</v>
      </c>
      <c r="E205" s="221"/>
      <c r="F205" s="222" t="s">
        <v>475</v>
      </c>
      <c r="G205" s="220"/>
      <c r="H205" s="223" t="n">
        <v>12.87</v>
      </c>
      <c r="I205" s="224"/>
      <c r="J205" s="220"/>
      <c r="K205" s="220"/>
      <c r="L205" s="225"/>
      <c r="M205" s="226"/>
      <c r="N205" s="227"/>
      <c r="O205" s="227"/>
      <c r="P205" s="227"/>
      <c r="Q205" s="227"/>
      <c r="R205" s="227"/>
      <c r="S205" s="227"/>
      <c r="T205" s="228"/>
      <c r="AT205" s="229" t="s">
        <v>186</v>
      </c>
      <c r="AU205" s="229" t="s">
        <v>85</v>
      </c>
      <c r="AV205" s="218" t="s">
        <v>85</v>
      </c>
      <c r="AW205" s="218" t="s">
        <v>36</v>
      </c>
      <c r="AX205" s="218" t="s">
        <v>83</v>
      </c>
      <c r="AY205" s="229" t="s">
        <v>175</v>
      </c>
    </row>
    <row r="206" s="31" customFormat="true" ht="16.5" hidden="false" customHeight="true" outlineLevel="0" collapsed="false">
      <c r="A206" s="24"/>
      <c r="B206" s="25"/>
      <c r="C206" s="198" t="s">
        <v>347</v>
      </c>
      <c r="D206" s="198" t="s">
        <v>177</v>
      </c>
      <c r="E206" s="199" t="s">
        <v>477</v>
      </c>
      <c r="F206" s="200" t="s">
        <v>478</v>
      </c>
      <c r="G206" s="201" t="s">
        <v>384</v>
      </c>
      <c r="H206" s="202" t="n">
        <v>12.87</v>
      </c>
      <c r="I206" s="203"/>
      <c r="J206" s="204" t="n">
        <f aca="false">ROUND(I206*H206,2)</f>
        <v>0</v>
      </c>
      <c r="K206" s="200" t="s">
        <v>180</v>
      </c>
      <c r="L206" s="30"/>
      <c r="M206" s="205"/>
      <c r="N206" s="206" t="s">
        <v>46</v>
      </c>
      <c r="O206" s="67"/>
      <c r="P206" s="207" t="n">
        <f aca="false">O206*H206</f>
        <v>0</v>
      </c>
      <c r="Q206" s="207" t="n">
        <v>0</v>
      </c>
      <c r="R206" s="207" t="n">
        <f aca="false">Q206*H206</f>
        <v>0</v>
      </c>
      <c r="S206" s="207" t="n">
        <v>0</v>
      </c>
      <c r="T206" s="208" t="n">
        <f aca="false">S206*H206</f>
        <v>0</v>
      </c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R206" s="209" t="s">
        <v>149</v>
      </c>
      <c r="AT206" s="209" t="s">
        <v>177</v>
      </c>
      <c r="AU206" s="209" t="s">
        <v>85</v>
      </c>
      <c r="AY206" s="3" t="s">
        <v>175</v>
      </c>
      <c r="BE206" s="210" t="n">
        <f aca="false">IF(N206="základní",J206,0)</f>
        <v>0</v>
      </c>
      <c r="BF206" s="210" t="n">
        <f aca="false">IF(N206="snížená",J206,0)</f>
        <v>0</v>
      </c>
      <c r="BG206" s="210" t="n">
        <f aca="false">IF(N206="zákl. přenesená",J206,0)</f>
        <v>0</v>
      </c>
      <c r="BH206" s="210" t="n">
        <f aca="false">IF(N206="sníž. přenesená",J206,0)</f>
        <v>0</v>
      </c>
      <c r="BI206" s="210" t="n">
        <f aca="false">IF(N206="nulová",J206,0)</f>
        <v>0</v>
      </c>
      <c r="BJ206" s="3" t="s">
        <v>83</v>
      </c>
      <c r="BK206" s="210" t="n">
        <f aca="false">ROUND(I206*H206,2)</f>
        <v>0</v>
      </c>
      <c r="BL206" s="3" t="s">
        <v>149</v>
      </c>
      <c r="BM206" s="209" t="s">
        <v>479</v>
      </c>
    </row>
    <row r="207" s="31" customFormat="true" ht="16.4" hidden="false" customHeight="false" outlineLevel="0" collapsed="false">
      <c r="A207" s="24"/>
      <c r="B207" s="25"/>
      <c r="C207" s="26"/>
      <c r="D207" s="211" t="s">
        <v>182</v>
      </c>
      <c r="E207" s="26"/>
      <c r="F207" s="212" t="s">
        <v>480</v>
      </c>
      <c r="G207" s="26"/>
      <c r="H207" s="26"/>
      <c r="I207" s="213"/>
      <c r="J207" s="26"/>
      <c r="K207" s="26"/>
      <c r="L207" s="30"/>
      <c r="M207" s="214"/>
      <c r="N207" s="215"/>
      <c r="O207" s="67"/>
      <c r="P207" s="67"/>
      <c r="Q207" s="67"/>
      <c r="R207" s="67"/>
      <c r="S207" s="67"/>
      <c r="T207" s="68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T207" s="3" t="s">
        <v>182</v>
      </c>
      <c r="AU207" s="3" t="s">
        <v>85</v>
      </c>
    </row>
    <row r="208" s="31" customFormat="true" ht="12.8" hidden="false" customHeight="false" outlineLevel="0" collapsed="false">
      <c r="A208" s="24"/>
      <c r="B208" s="25"/>
      <c r="C208" s="26"/>
      <c r="D208" s="216" t="s">
        <v>184</v>
      </c>
      <c r="E208" s="26"/>
      <c r="F208" s="217" t="s">
        <v>481</v>
      </c>
      <c r="G208" s="26"/>
      <c r="H208" s="26"/>
      <c r="I208" s="213"/>
      <c r="J208" s="26"/>
      <c r="K208" s="26"/>
      <c r="L208" s="30"/>
      <c r="M208" s="214"/>
      <c r="N208" s="215"/>
      <c r="O208" s="67"/>
      <c r="P208" s="67"/>
      <c r="Q208" s="67"/>
      <c r="R208" s="67"/>
      <c r="S208" s="67"/>
      <c r="T208" s="68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T208" s="3" t="s">
        <v>184</v>
      </c>
      <c r="AU208" s="3" t="s">
        <v>85</v>
      </c>
    </row>
    <row r="209" s="218" customFormat="true" ht="12.8" hidden="false" customHeight="false" outlineLevel="0" collapsed="false">
      <c r="B209" s="219"/>
      <c r="C209" s="220"/>
      <c r="D209" s="211" t="s">
        <v>186</v>
      </c>
      <c r="E209" s="221"/>
      <c r="F209" s="222" t="s">
        <v>482</v>
      </c>
      <c r="G209" s="220"/>
      <c r="H209" s="223" t="n">
        <v>12.87</v>
      </c>
      <c r="I209" s="224"/>
      <c r="J209" s="220"/>
      <c r="K209" s="220"/>
      <c r="L209" s="225"/>
      <c r="M209" s="226"/>
      <c r="N209" s="227"/>
      <c r="O209" s="227"/>
      <c r="P209" s="227"/>
      <c r="Q209" s="227"/>
      <c r="R209" s="227"/>
      <c r="S209" s="227"/>
      <c r="T209" s="228"/>
      <c r="AT209" s="229" t="s">
        <v>186</v>
      </c>
      <c r="AU209" s="229" t="s">
        <v>85</v>
      </c>
      <c r="AV209" s="218" t="s">
        <v>85</v>
      </c>
      <c r="AW209" s="218" t="s">
        <v>36</v>
      </c>
      <c r="AX209" s="218" t="s">
        <v>83</v>
      </c>
      <c r="AY209" s="229" t="s">
        <v>175</v>
      </c>
    </row>
    <row r="210" s="31" customFormat="true" ht="16.5" hidden="false" customHeight="true" outlineLevel="0" collapsed="false">
      <c r="A210" s="24"/>
      <c r="B210" s="25"/>
      <c r="C210" s="198" t="s">
        <v>354</v>
      </c>
      <c r="D210" s="198" t="s">
        <v>177</v>
      </c>
      <c r="E210" s="199" t="s">
        <v>484</v>
      </c>
      <c r="F210" s="200" t="s">
        <v>485</v>
      </c>
      <c r="G210" s="201" t="s">
        <v>384</v>
      </c>
      <c r="H210" s="202" t="n">
        <v>12.87</v>
      </c>
      <c r="I210" s="203"/>
      <c r="J210" s="204" t="n">
        <f aca="false">ROUND(I210*H210,2)</f>
        <v>0</v>
      </c>
      <c r="K210" s="200" t="s">
        <v>180</v>
      </c>
      <c r="L210" s="30"/>
      <c r="M210" s="205"/>
      <c r="N210" s="206" t="s">
        <v>46</v>
      </c>
      <c r="O210" s="67"/>
      <c r="P210" s="207" t="n">
        <f aca="false">O210*H210</f>
        <v>0</v>
      </c>
      <c r="Q210" s="207" t="n">
        <v>0</v>
      </c>
      <c r="R210" s="207" t="n">
        <f aca="false">Q210*H210</f>
        <v>0</v>
      </c>
      <c r="S210" s="207" t="n">
        <v>0</v>
      </c>
      <c r="T210" s="208" t="n">
        <f aca="false">S210*H210</f>
        <v>0</v>
      </c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R210" s="209" t="s">
        <v>149</v>
      </c>
      <c r="AT210" s="209" t="s">
        <v>177</v>
      </c>
      <c r="AU210" s="209" t="s">
        <v>85</v>
      </c>
      <c r="AY210" s="3" t="s">
        <v>175</v>
      </c>
      <c r="BE210" s="210" t="n">
        <f aca="false">IF(N210="základní",J210,0)</f>
        <v>0</v>
      </c>
      <c r="BF210" s="210" t="n">
        <f aca="false">IF(N210="snížená",J210,0)</f>
        <v>0</v>
      </c>
      <c r="BG210" s="210" t="n">
        <f aca="false">IF(N210="zákl. přenesená",J210,0)</f>
        <v>0</v>
      </c>
      <c r="BH210" s="210" t="n">
        <f aca="false">IF(N210="sníž. přenesená",J210,0)</f>
        <v>0</v>
      </c>
      <c r="BI210" s="210" t="n">
        <f aca="false">IF(N210="nulová",J210,0)</f>
        <v>0</v>
      </c>
      <c r="BJ210" s="3" t="s">
        <v>83</v>
      </c>
      <c r="BK210" s="210" t="n">
        <f aca="false">ROUND(I210*H210,2)</f>
        <v>0</v>
      </c>
      <c r="BL210" s="3" t="s">
        <v>149</v>
      </c>
      <c r="BM210" s="209" t="s">
        <v>486</v>
      </c>
    </row>
    <row r="211" s="31" customFormat="true" ht="16.4" hidden="false" customHeight="false" outlineLevel="0" collapsed="false">
      <c r="A211" s="24"/>
      <c r="B211" s="25"/>
      <c r="C211" s="26"/>
      <c r="D211" s="211" t="s">
        <v>182</v>
      </c>
      <c r="E211" s="26"/>
      <c r="F211" s="212" t="s">
        <v>487</v>
      </c>
      <c r="G211" s="26"/>
      <c r="H211" s="26"/>
      <c r="I211" s="213"/>
      <c r="J211" s="26"/>
      <c r="K211" s="26"/>
      <c r="L211" s="30"/>
      <c r="M211" s="214"/>
      <c r="N211" s="215"/>
      <c r="O211" s="67"/>
      <c r="P211" s="67"/>
      <c r="Q211" s="67"/>
      <c r="R211" s="67"/>
      <c r="S211" s="67"/>
      <c r="T211" s="68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T211" s="3" t="s">
        <v>182</v>
      </c>
      <c r="AU211" s="3" t="s">
        <v>85</v>
      </c>
    </row>
    <row r="212" s="31" customFormat="true" ht="12.8" hidden="false" customHeight="false" outlineLevel="0" collapsed="false">
      <c r="A212" s="24"/>
      <c r="B212" s="25"/>
      <c r="C212" s="26"/>
      <c r="D212" s="216" t="s">
        <v>184</v>
      </c>
      <c r="E212" s="26"/>
      <c r="F212" s="217" t="s">
        <v>488</v>
      </c>
      <c r="G212" s="26"/>
      <c r="H212" s="26"/>
      <c r="I212" s="213"/>
      <c r="J212" s="26"/>
      <c r="K212" s="26"/>
      <c r="L212" s="30"/>
      <c r="M212" s="214"/>
      <c r="N212" s="215"/>
      <c r="O212" s="67"/>
      <c r="P212" s="67"/>
      <c r="Q212" s="67"/>
      <c r="R212" s="67"/>
      <c r="S212" s="67"/>
      <c r="T212" s="68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T212" s="3" t="s">
        <v>184</v>
      </c>
      <c r="AU212" s="3" t="s">
        <v>85</v>
      </c>
    </row>
    <row r="213" s="218" customFormat="true" ht="12.8" hidden="false" customHeight="false" outlineLevel="0" collapsed="false">
      <c r="B213" s="219"/>
      <c r="C213" s="220"/>
      <c r="D213" s="211" t="s">
        <v>186</v>
      </c>
      <c r="E213" s="221"/>
      <c r="F213" s="222" t="s">
        <v>489</v>
      </c>
      <c r="G213" s="220"/>
      <c r="H213" s="223" t="n">
        <v>12.87</v>
      </c>
      <c r="I213" s="224"/>
      <c r="J213" s="220"/>
      <c r="K213" s="220"/>
      <c r="L213" s="225"/>
      <c r="M213" s="226"/>
      <c r="N213" s="227"/>
      <c r="O213" s="227"/>
      <c r="P213" s="227"/>
      <c r="Q213" s="227"/>
      <c r="R213" s="227"/>
      <c r="S213" s="227"/>
      <c r="T213" s="228"/>
      <c r="AT213" s="229" t="s">
        <v>186</v>
      </c>
      <c r="AU213" s="229" t="s">
        <v>85</v>
      </c>
      <c r="AV213" s="218" t="s">
        <v>85</v>
      </c>
      <c r="AW213" s="218" t="s">
        <v>36</v>
      </c>
      <c r="AX213" s="218" t="s">
        <v>83</v>
      </c>
      <c r="AY213" s="229" t="s">
        <v>175</v>
      </c>
    </row>
    <row r="214" s="181" customFormat="true" ht="22.8" hidden="false" customHeight="true" outlineLevel="0" collapsed="false">
      <c r="B214" s="182"/>
      <c r="C214" s="183"/>
      <c r="D214" s="184" t="s">
        <v>74</v>
      </c>
      <c r="E214" s="196" t="s">
        <v>490</v>
      </c>
      <c r="F214" s="196" t="s">
        <v>491</v>
      </c>
      <c r="G214" s="183"/>
      <c r="H214" s="183"/>
      <c r="I214" s="186"/>
      <c r="J214" s="197" t="n">
        <f aca="false">BK214</f>
        <v>0</v>
      </c>
      <c r="K214" s="183"/>
      <c r="L214" s="188"/>
      <c r="M214" s="189"/>
      <c r="N214" s="190"/>
      <c r="O214" s="190"/>
      <c r="P214" s="191" t="n">
        <f aca="false">SUM(P215:P217)</f>
        <v>0</v>
      </c>
      <c r="Q214" s="190"/>
      <c r="R214" s="191" t="n">
        <f aca="false">SUM(R215:R217)</f>
        <v>0</v>
      </c>
      <c r="S214" s="190"/>
      <c r="T214" s="192" t="n">
        <f aca="false">SUM(T215:T217)</f>
        <v>0</v>
      </c>
      <c r="AR214" s="193" t="s">
        <v>83</v>
      </c>
      <c r="AT214" s="194" t="s">
        <v>74</v>
      </c>
      <c r="AU214" s="194" t="s">
        <v>83</v>
      </c>
      <c r="AY214" s="193" t="s">
        <v>175</v>
      </c>
      <c r="BK214" s="195" t="n">
        <f aca="false">SUM(BK215:BK217)</f>
        <v>0</v>
      </c>
    </row>
    <row r="215" s="31" customFormat="true" ht="16.5" hidden="false" customHeight="true" outlineLevel="0" collapsed="false">
      <c r="A215" s="24"/>
      <c r="B215" s="25"/>
      <c r="C215" s="198" t="s">
        <v>361</v>
      </c>
      <c r="D215" s="198" t="s">
        <v>177</v>
      </c>
      <c r="E215" s="199" t="s">
        <v>493</v>
      </c>
      <c r="F215" s="200" t="s">
        <v>494</v>
      </c>
      <c r="G215" s="201" t="s">
        <v>384</v>
      </c>
      <c r="H215" s="202" t="n">
        <v>151.716</v>
      </c>
      <c r="I215" s="203"/>
      <c r="J215" s="204" t="n">
        <f aca="false">ROUND(I215*H215,2)</f>
        <v>0</v>
      </c>
      <c r="K215" s="200" t="s">
        <v>180</v>
      </c>
      <c r="L215" s="30"/>
      <c r="M215" s="205"/>
      <c r="N215" s="206" t="s">
        <v>46</v>
      </c>
      <c r="O215" s="67"/>
      <c r="P215" s="207" t="n">
        <f aca="false">O215*H215</f>
        <v>0</v>
      </c>
      <c r="Q215" s="207" t="n">
        <v>0</v>
      </c>
      <c r="R215" s="207" t="n">
        <f aca="false">Q215*H215</f>
        <v>0</v>
      </c>
      <c r="S215" s="207" t="n">
        <v>0</v>
      </c>
      <c r="T215" s="208" t="n">
        <f aca="false">S215*H215</f>
        <v>0</v>
      </c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R215" s="209" t="s">
        <v>149</v>
      </c>
      <c r="AT215" s="209" t="s">
        <v>177</v>
      </c>
      <c r="AU215" s="209" t="s">
        <v>85</v>
      </c>
      <c r="AY215" s="3" t="s">
        <v>175</v>
      </c>
      <c r="BE215" s="210" t="n">
        <f aca="false">IF(N215="základní",J215,0)</f>
        <v>0</v>
      </c>
      <c r="BF215" s="210" t="n">
        <f aca="false">IF(N215="snížená",J215,0)</f>
        <v>0</v>
      </c>
      <c r="BG215" s="210" t="n">
        <f aca="false">IF(N215="zákl. přenesená",J215,0)</f>
        <v>0</v>
      </c>
      <c r="BH215" s="210" t="n">
        <f aca="false">IF(N215="sníž. přenesená",J215,0)</f>
        <v>0</v>
      </c>
      <c r="BI215" s="210" t="n">
        <f aca="false">IF(N215="nulová",J215,0)</f>
        <v>0</v>
      </c>
      <c r="BJ215" s="3" t="s">
        <v>83</v>
      </c>
      <c r="BK215" s="210" t="n">
        <f aca="false">ROUND(I215*H215,2)</f>
        <v>0</v>
      </c>
      <c r="BL215" s="3" t="s">
        <v>149</v>
      </c>
      <c r="BM215" s="209" t="s">
        <v>495</v>
      </c>
    </row>
    <row r="216" s="31" customFormat="true" ht="12.8" hidden="false" customHeight="false" outlineLevel="0" collapsed="false">
      <c r="A216" s="24"/>
      <c r="B216" s="25"/>
      <c r="C216" s="26"/>
      <c r="D216" s="211" t="s">
        <v>182</v>
      </c>
      <c r="E216" s="26"/>
      <c r="F216" s="212" t="s">
        <v>496</v>
      </c>
      <c r="G216" s="26"/>
      <c r="H216" s="26"/>
      <c r="I216" s="213"/>
      <c r="J216" s="26"/>
      <c r="K216" s="26"/>
      <c r="L216" s="30"/>
      <c r="M216" s="214"/>
      <c r="N216" s="215"/>
      <c r="O216" s="67"/>
      <c r="P216" s="67"/>
      <c r="Q216" s="67"/>
      <c r="R216" s="67"/>
      <c r="S216" s="67"/>
      <c r="T216" s="68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T216" s="3" t="s">
        <v>182</v>
      </c>
      <c r="AU216" s="3" t="s">
        <v>85</v>
      </c>
    </row>
    <row r="217" s="31" customFormat="true" ht="12.8" hidden="false" customHeight="false" outlineLevel="0" collapsed="false">
      <c r="A217" s="24"/>
      <c r="B217" s="25"/>
      <c r="C217" s="26"/>
      <c r="D217" s="216" t="s">
        <v>184</v>
      </c>
      <c r="E217" s="26"/>
      <c r="F217" s="217" t="s">
        <v>497</v>
      </c>
      <c r="G217" s="26"/>
      <c r="H217" s="26"/>
      <c r="I217" s="213"/>
      <c r="J217" s="26"/>
      <c r="K217" s="26"/>
      <c r="L217" s="30"/>
      <c r="M217" s="266"/>
      <c r="N217" s="267"/>
      <c r="O217" s="268"/>
      <c r="P217" s="268"/>
      <c r="Q217" s="268"/>
      <c r="R217" s="268"/>
      <c r="S217" s="268"/>
      <c r="T217" s="269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T217" s="3" t="s">
        <v>184</v>
      </c>
      <c r="AU217" s="3" t="s">
        <v>85</v>
      </c>
    </row>
    <row r="218" s="31" customFormat="true" ht="6.95" hidden="false" customHeight="true" outlineLevel="0" collapsed="false">
      <c r="A218" s="24"/>
      <c r="B218" s="45"/>
      <c r="C218" s="46"/>
      <c r="D218" s="46"/>
      <c r="E218" s="46"/>
      <c r="F218" s="46"/>
      <c r="G218" s="46"/>
      <c r="H218" s="46"/>
      <c r="I218" s="46"/>
      <c r="J218" s="46"/>
      <c r="K218" s="46"/>
      <c r="L218" s="30"/>
      <c r="M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</row>
  </sheetData>
  <sheetProtection algorithmName="SHA-512" hashValue="K+3GsF65OSeDFgVlpyU4rfUs96t28qkBMchqVAqhQa1Q91W64vTma+4fXmcYBWR8T72QMnjh5rJIbdQrI8+cCg==" saltValue="mS30jyY5eQQFgTgcwHeJ46WoerTGypAW1IN8YAdlSrD+GIDw1Z5vBuQFD3Oj1WGoC8iv4CCOZUU4na86EBsfBw==" spinCount="100000" sheet="true" password="cc35" objects="true" scenarios="true" formatColumns="false" formatRows="false" autoFilter="false"/>
  <autoFilter ref="C84:K217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90" r:id="rId1" display="https://podminky.urs.cz/item/CS_URS_2025_01/111251201"/>
    <hyperlink ref="F94" r:id="rId2" display="https://podminky.urs.cz/item/CS_URS_2025_01/112155315"/>
    <hyperlink ref="F98" r:id="rId3" display="https://podminky.urs.cz/item/CS_URS_2025_01/112251102"/>
    <hyperlink ref="F102" r:id="rId4" display="https://podminky.urs.cz/item/CS_URS_2025_01/114203104"/>
    <hyperlink ref="F108" r:id="rId5" display="https://podminky.urs.cz/item/CS_URS_2025_01/114253301"/>
    <hyperlink ref="F112" r:id="rId6" display="https://podminky.urs.cz/item/CS_URS_2025_01/121151103"/>
    <hyperlink ref="F117" r:id="rId7" display="https://podminky.urs.cz/item/CS_URS_2025_01/124253101"/>
    <hyperlink ref="F125" r:id="rId8" display="https://podminky.urs.cz/item/CS_URS_2025_01/127751111"/>
    <hyperlink ref="F129" r:id="rId9" display="https://podminky.urs.cz/item/CS_URS_2025_01/162201422"/>
    <hyperlink ref="F133" r:id="rId10" display="https://podminky.urs.cz/item/CS_URS_2025_01/162301972"/>
    <hyperlink ref="F137" r:id="rId11" display="https://podminky.urs.cz/item/CS_URS_2025_01/162451106"/>
    <hyperlink ref="F144" r:id="rId12" display="https://podminky.urs.cz/item/CS_URS_2025_01/162351143"/>
    <hyperlink ref="F148" r:id="rId13" display="https://podminky.urs.cz/item/CS_URS_2025_01/167151111"/>
    <hyperlink ref="F152" r:id="rId14" display="https://podminky.urs.cz/item/CS_URS_2025_01/171151131"/>
    <hyperlink ref="F158" r:id="rId15" display="https://podminky.urs.cz/item/CS_URS_2025_01/171251201"/>
    <hyperlink ref="F164" r:id="rId16" display="https://podminky.urs.cz/item/CS_URS_2025_01/174251202"/>
    <hyperlink ref="F175" r:id="rId17" display="https://podminky.urs.cz/item/CS_URS_2025_01/462512370"/>
    <hyperlink ref="F190" r:id="rId18" display="https://podminky.urs.cz/item/CS_URS_2025_01/462519003"/>
    <hyperlink ref="F200" r:id="rId19" display="https://podminky.urs.cz/item/CS_URS_2025_01/997013811"/>
    <hyperlink ref="F204" r:id="rId20" display="https://podminky.urs.cz/item/CS_URS_2025_01/997321511"/>
    <hyperlink ref="F208" r:id="rId21" display="https://podminky.urs.cz/item/CS_URS_2025_01/997321519"/>
    <hyperlink ref="F212" r:id="rId22" display="https://podminky.urs.cz/item/CS_URS_2025_01/997321611"/>
    <hyperlink ref="F217" r:id="rId23" display="https://podminky.urs.cz/item/CS_URS_2025_01/99833201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2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18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106</v>
      </c>
      <c r="AZ2" s="112" t="s">
        <v>110</v>
      </c>
      <c r="BA2" s="112" t="s">
        <v>111</v>
      </c>
      <c r="BB2" s="112" t="s">
        <v>112</v>
      </c>
      <c r="BC2" s="112" t="s">
        <v>914</v>
      </c>
      <c r="BD2" s="112" t="s">
        <v>85</v>
      </c>
    </row>
    <row r="3" customFormat="false" ht="6.95" hidden="false" customHeight="true" outlineLevel="0" collapsed="false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6"/>
      <c r="AT3" s="3" t="s">
        <v>85</v>
      </c>
      <c r="AZ3" s="112" t="s">
        <v>114</v>
      </c>
      <c r="BA3" s="112" t="s">
        <v>115</v>
      </c>
      <c r="BB3" s="112" t="s">
        <v>112</v>
      </c>
      <c r="BC3" s="112" t="s">
        <v>915</v>
      </c>
      <c r="BD3" s="112" t="s">
        <v>85</v>
      </c>
    </row>
    <row r="4" customFormat="false" ht="24.95" hidden="false" customHeight="true" outlineLevel="0" collapsed="false">
      <c r="B4" s="6"/>
      <c r="D4" s="115" t="s">
        <v>117</v>
      </c>
      <c r="L4" s="6"/>
      <c r="M4" s="116" t="s">
        <v>10</v>
      </c>
      <c r="AT4" s="3" t="s">
        <v>4</v>
      </c>
      <c r="AZ4" s="112" t="s">
        <v>118</v>
      </c>
      <c r="BA4" s="112" t="s">
        <v>119</v>
      </c>
      <c r="BB4" s="112" t="s">
        <v>112</v>
      </c>
      <c r="BC4" s="112" t="s">
        <v>916</v>
      </c>
      <c r="BD4" s="112" t="s">
        <v>85</v>
      </c>
    </row>
    <row r="5" customFormat="false" ht="6.95" hidden="false" customHeight="true" outlineLevel="0" collapsed="false">
      <c r="B5" s="6"/>
      <c r="L5" s="6"/>
      <c r="AZ5" s="112" t="s">
        <v>124</v>
      </c>
      <c r="BA5" s="112" t="s">
        <v>125</v>
      </c>
      <c r="BB5" s="112" t="s">
        <v>112</v>
      </c>
      <c r="BC5" s="112" t="s">
        <v>917</v>
      </c>
      <c r="BD5" s="112" t="s">
        <v>85</v>
      </c>
    </row>
    <row r="6" customFormat="false" ht="12" hidden="false" customHeight="true" outlineLevel="0" collapsed="false">
      <c r="B6" s="6"/>
      <c r="D6" s="117" t="s">
        <v>16</v>
      </c>
      <c r="L6" s="6"/>
    </row>
    <row r="7" customFormat="false" ht="16.5" hidden="false" customHeight="true" outlineLevel="0" collapsed="false">
      <c r="B7" s="6"/>
      <c r="E7" s="118" t="str">
        <f aca="false">'Rekapitulace stavby'!K6</f>
        <v>Oprava povodňových škod v obci Nové Heřminovy</v>
      </c>
      <c r="F7" s="118"/>
      <c r="G7" s="118"/>
      <c r="H7" s="118"/>
      <c r="L7" s="6"/>
    </row>
    <row r="8" s="31" customFormat="true" ht="12" hidden="false" customHeight="true" outlineLevel="0" collapsed="false">
      <c r="A8" s="24"/>
      <c r="B8" s="30"/>
      <c r="C8" s="24"/>
      <c r="D8" s="117" t="s">
        <v>131</v>
      </c>
      <c r="E8" s="24"/>
      <c r="F8" s="24"/>
      <c r="G8" s="24"/>
      <c r="H8" s="24"/>
      <c r="I8" s="24"/>
      <c r="J8" s="24"/>
      <c r="K8" s="24"/>
      <c r="L8" s="11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31" customFormat="true" ht="16.5" hidden="false" customHeight="true" outlineLevel="0" collapsed="false">
      <c r="A9" s="24"/>
      <c r="B9" s="30"/>
      <c r="C9" s="24"/>
      <c r="D9" s="24"/>
      <c r="E9" s="120" t="s">
        <v>918</v>
      </c>
      <c r="F9" s="120"/>
      <c r="G9" s="120"/>
      <c r="H9" s="120"/>
      <c r="I9" s="24"/>
      <c r="J9" s="24"/>
      <c r="K9" s="24"/>
      <c r="L9" s="11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2" hidden="false" customHeight="true" outlineLevel="0" collapsed="false">
      <c r="A11" s="24"/>
      <c r="B11" s="30"/>
      <c r="C11" s="24"/>
      <c r="D11" s="117" t="s">
        <v>18</v>
      </c>
      <c r="E11" s="24"/>
      <c r="F11" s="121"/>
      <c r="G11" s="24"/>
      <c r="H11" s="24"/>
      <c r="I11" s="117" t="s">
        <v>19</v>
      </c>
      <c r="J11" s="121"/>
      <c r="K11" s="24"/>
      <c r="L11" s="11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7" t="s">
        <v>20</v>
      </c>
      <c r="E12" s="24"/>
      <c r="F12" s="121" t="s">
        <v>21</v>
      </c>
      <c r="G12" s="24"/>
      <c r="H12" s="24"/>
      <c r="I12" s="117" t="s">
        <v>22</v>
      </c>
      <c r="J12" s="122" t="str">
        <f aca="false">'Rekapitulace stavby'!AN8</f>
        <v>4. 3. 2025</v>
      </c>
      <c r="K12" s="24"/>
      <c r="L12" s="11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17" t="s">
        <v>24</v>
      </c>
      <c r="E14" s="24"/>
      <c r="F14" s="24"/>
      <c r="G14" s="24"/>
      <c r="H14" s="24"/>
      <c r="I14" s="117" t="s">
        <v>25</v>
      </c>
      <c r="J14" s="121" t="s">
        <v>26</v>
      </c>
      <c r="K14" s="24"/>
      <c r="L14" s="11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1" t="s">
        <v>27</v>
      </c>
      <c r="F15" s="24"/>
      <c r="G15" s="24"/>
      <c r="H15" s="24"/>
      <c r="I15" s="117" t="s">
        <v>28</v>
      </c>
      <c r="J15" s="121" t="s">
        <v>29</v>
      </c>
      <c r="K15" s="24"/>
      <c r="L15" s="11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17" t="s">
        <v>30</v>
      </c>
      <c r="E17" s="24"/>
      <c r="F17" s="24"/>
      <c r="G17" s="24"/>
      <c r="H17" s="24"/>
      <c r="I17" s="117" t="s">
        <v>25</v>
      </c>
      <c r="J17" s="19" t="str">
        <f aca="false">'Rekapitulace stavby'!AN13</f>
        <v>Vyplň údaj</v>
      </c>
      <c r="K17" s="24"/>
      <c r="L17" s="11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3" t="str">
        <f aca="false">'Rekapitulace stavby'!E14</f>
        <v>Vyplň údaj</v>
      </c>
      <c r="F18" s="123"/>
      <c r="G18" s="123"/>
      <c r="H18" s="123"/>
      <c r="I18" s="117" t="s">
        <v>28</v>
      </c>
      <c r="J18" s="19" t="str">
        <f aca="false">'Rekapitulace stavby'!AN14</f>
        <v>Vyplň údaj</v>
      </c>
      <c r="K18" s="24"/>
      <c r="L18" s="11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7" t="s">
        <v>32</v>
      </c>
      <c r="E20" s="24"/>
      <c r="F20" s="24"/>
      <c r="G20" s="24"/>
      <c r="H20" s="24"/>
      <c r="I20" s="117" t="s">
        <v>25</v>
      </c>
      <c r="J20" s="121" t="s">
        <v>33</v>
      </c>
      <c r="K20" s="24"/>
      <c r="L20" s="11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1" t="s">
        <v>34</v>
      </c>
      <c r="F21" s="24"/>
      <c r="G21" s="24"/>
      <c r="H21" s="24"/>
      <c r="I21" s="117" t="s">
        <v>28</v>
      </c>
      <c r="J21" s="121" t="s">
        <v>35</v>
      </c>
      <c r="K21" s="24"/>
      <c r="L21" s="11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7" t="s">
        <v>37</v>
      </c>
      <c r="E23" s="24"/>
      <c r="F23" s="24"/>
      <c r="G23" s="24"/>
      <c r="H23" s="24"/>
      <c r="I23" s="117" t="s">
        <v>25</v>
      </c>
      <c r="J23" s="121" t="str">
        <f aca="false">IF('Rekapitulace stavby'!AN19="","",'Rekapitulace stavby'!AN19)</f>
        <v/>
      </c>
      <c r="K23" s="24"/>
      <c r="L23" s="11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1" t="str">
        <f aca="false">IF('Rekapitulace stavby'!E20="","",'Rekapitulace stavby'!E20)</f>
        <v> </v>
      </c>
      <c r="F24" s="24"/>
      <c r="G24" s="24"/>
      <c r="H24" s="24"/>
      <c r="I24" s="117" t="s">
        <v>28</v>
      </c>
      <c r="J24" s="121" t="str">
        <f aca="false">IF('Rekapitulace stavby'!AN20="","",'Rekapitulace stavby'!AN20)</f>
        <v/>
      </c>
      <c r="K24" s="24"/>
      <c r="L24" s="11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7" t="s">
        <v>39</v>
      </c>
      <c r="E26" s="24"/>
      <c r="F26" s="24"/>
      <c r="G26" s="24"/>
      <c r="H26" s="24"/>
      <c r="I26" s="24"/>
      <c r="J26" s="24"/>
      <c r="K26" s="24"/>
      <c r="L26" s="11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8" customFormat="true" ht="16.5" hidden="false" customHeight="true" outlineLevel="0" collapsed="false">
      <c r="A27" s="124"/>
      <c r="B27" s="125"/>
      <c r="C27" s="124"/>
      <c r="D27" s="124"/>
      <c r="E27" s="126"/>
      <c r="F27" s="126"/>
      <c r="G27" s="126"/>
      <c r="H27" s="126"/>
      <c r="I27" s="124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11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0" t="s">
        <v>41</v>
      </c>
      <c r="E30" s="24"/>
      <c r="F30" s="24"/>
      <c r="G30" s="24"/>
      <c r="H30" s="24"/>
      <c r="I30" s="24"/>
      <c r="J30" s="131" t="n">
        <f aca="false">ROUND(J84, 2)</f>
        <v>0</v>
      </c>
      <c r="K30" s="24"/>
      <c r="L30" s="11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9"/>
      <c r="E31" s="129"/>
      <c r="F31" s="129"/>
      <c r="G31" s="129"/>
      <c r="H31" s="129"/>
      <c r="I31" s="129"/>
      <c r="J31" s="129"/>
      <c r="K31" s="129"/>
      <c r="L31" s="11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2" t="s">
        <v>43</v>
      </c>
      <c r="G32" s="24"/>
      <c r="H32" s="24"/>
      <c r="I32" s="132" t="s">
        <v>42</v>
      </c>
      <c r="J32" s="132" t="s">
        <v>44</v>
      </c>
      <c r="K32" s="24"/>
      <c r="L32" s="11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3" t="s">
        <v>45</v>
      </c>
      <c r="E33" s="117" t="s">
        <v>46</v>
      </c>
      <c r="F33" s="134" t="n">
        <f aca="false">ROUND((SUM(BE84:BE187)),  2)</f>
        <v>0</v>
      </c>
      <c r="G33" s="24"/>
      <c r="H33" s="24"/>
      <c r="I33" s="135" t="n">
        <v>0.21</v>
      </c>
      <c r="J33" s="134" t="n">
        <f aca="false">ROUND(((SUM(BE84:BE187))*I33),  2)</f>
        <v>0</v>
      </c>
      <c r="K33" s="24"/>
      <c r="L33" s="11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7" t="s">
        <v>47</v>
      </c>
      <c r="F34" s="134" t="n">
        <f aca="false">ROUND((SUM(BF84:BF187)),  2)</f>
        <v>0</v>
      </c>
      <c r="G34" s="24"/>
      <c r="H34" s="24"/>
      <c r="I34" s="135" t="n">
        <v>0.12</v>
      </c>
      <c r="J34" s="134" t="n">
        <f aca="false">ROUND(((SUM(BF84:BF187))*I34),  2)</f>
        <v>0</v>
      </c>
      <c r="K34" s="24"/>
      <c r="L34" s="11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7" t="s">
        <v>48</v>
      </c>
      <c r="F35" s="134" t="n">
        <f aca="false">ROUND((SUM(BG84:BG187)),  2)</f>
        <v>0</v>
      </c>
      <c r="G35" s="24"/>
      <c r="H35" s="24"/>
      <c r="I35" s="135" t="n">
        <v>0.21</v>
      </c>
      <c r="J35" s="134" t="n">
        <f aca="false">0</f>
        <v>0</v>
      </c>
      <c r="K35" s="24"/>
      <c r="L35" s="11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7" t="s">
        <v>49</v>
      </c>
      <c r="F36" s="134" t="n">
        <f aca="false">ROUND((SUM(BH84:BH187)),  2)</f>
        <v>0</v>
      </c>
      <c r="G36" s="24"/>
      <c r="H36" s="24"/>
      <c r="I36" s="135" t="n">
        <v>0.12</v>
      </c>
      <c r="J36" s="134" t="n">
        <f aca="false">0</f>
        <v>0</v>
      </c>
      <c r="K36" s="24"/>
      <c r="L36" s="11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7" t="s">
        <v>50</v>
      </c>
      <c r="F37" s="134" t="n">
        <f aca="false">ROUND((SUM(BI84:BI187)),  2)</f>
        <v>0</v>
      </c>
      <c r="G37" s="24"/>
      <c r="H37" s="24"/>
      <c r="I37" s="135" t="n">
        <v>0</v>
      </c>
      <c r="J37" s="134" t="n">
        <f aca="false">0</f>
        <v>0</v>
      </c>
      <c r="K37" s="24"/>
      <c r="L37" s="11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6"/>
      <c r="D39" s="137" t="s">
        <v>51</v>
      </c>
      <c r="E39" s="138"/>
      <c r="F39" s="138"/>
      <c r="G39" s="139" t="s">
        <v>52</v>
      </c>
      <c r="H39" s="140" t="s">
        <v>53</v>
      </c>
      <c r="I39" s="138"/>
      <c r="J39" s="141" t="n">
        <f aca="false">SUM(J30:J37)</f>
        <v>0</v>
      </c>
      <c r="K39" s="142"/>
      <c r="L39" s="11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1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19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150</v>
      </c>
      <c r="D45" s="26"/>
      <c r="E45" s="26"/>
      <c r="F45" s="26"/>
      <c r="G45" s="26"/>
      <c r="H45" s="26"/>
      <c r="I45" s="26"/>
      <c r="J45" s="26"/>
      <c r="K45" s="26"/>
      <c r="L45" s="119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9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9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7" t="str">
        <f aca="false">E7</f>
        <v>Oprava povodňových škod v obci Nové Heřminovy</v>
      </c>
      <c r="F48" s="147"/>
      <c r="G48" s="147"/>
      <c r="H48" s="147"/>
      <c r="I48" s="26"/>
      <c r="J48" s="26"/>
      <c r="K48" s="26"/>
      <c r="L48" s="119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131</v>
      </c>
      <c r="D49" s="26"/>
      <c r="E49" s="26"/>
      <c r="F49" s="26"/>
      <c r="G49" s="26"/>
      <c r="H49" s="26"/>
      <c r="I49" s="26"/>
      <c r="J49" s="26"/>
      <c r="K49" s="26"/>
      <c r="L49" s="11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U8 - Úsek č. 8, levý břeh, km 1,449 – 1,469</v>
      </c>
      <c r="F50" s="57"/>
      <c r="G50" s="57"/>
      <c r="H50" s="57"/>
      <c r="I50" s="26"/>
      <c r="J50" s="26"/>
      <c r="K50" s="26"/>
      <c r="L50" s="11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Nové Heřminovy</v>
      </c>
      <c r="G52" s="26"/>
      <c r="H52" s="26"/>
      <c r="I52" s="17" t="s">
        <v>22</v>
      </c>
      <c r="J52" s="148" t="str">
        <f aca="false">IF(J12="","",J12)</f>
        <v>4. 3. 2025</v>
      </c>
      <c r="K52" s="26"/>
      <c r="L52" s="119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9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Povodí Odry, státní podnik </v>
      </c>
      <c r="G54" s="26"/>
      <c r="H54" s="26"/>
      <c r="I54" s="17" t="s">
        <v>32</v>
      </c>
      <c r="J54" s="149" t="str">
        <f aca="false">E21</f>
        <v>Golik VH, s. r. o.</v>
      </c>
      <c r="K54" s="26"/>
      <c r="L54" s="119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30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37</v>
      </c>
      <c r="J55" s="149" t="str">
        <f aca="false">E24</f>
        <v> </v>
      </c>
      <c r="K55" s="26"/>
      <c r="L55" s="119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9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50" t="s">
        <v>151</v>
      </c>
      <c r="D57" s="151"/>
      <c r="E57" s="151"/>
      <c r="F57" s="151"/>
      <c r="G57" s="151"/>
      <c r="H57" s="151"/>
      <c r="I57" s="151"/>
      <c r="J57" s="152" t="s">
        <v>152</v>
      </c>
      <c r="K57" s="151"/>
      <c r="L57" s="119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9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53" t="s">
        <v>73</v>
      </c>
      <c r="D59" s="26"/>
      <c r="E59" s="26"/>
      <c r="F59" s="26"/>
      <c r="G59" s="26"/>
      <c r="H59" s="26"/>
      <c r="I59" s="26"/>
      <c r="J59" s="154" t="n">
        <f aca="false">J84</f>
        <v>0</v>
      </c>
      <c r="K59" s="26"/>
      <c r="L59" s="11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153</v>
      </c>
    </row>
    <row r="60" s="155" customFormat="true" ht="24.95" hidden="false" customHeight="true" outlineLevel="0" collapsed="false">
      <c r="B60" s="156"/>
      <c r="C60" s="157"/>
      <c r="D60" s="158" t="s">
        <v>154</v>
      </c>
      <c r="E60" s="159"/>
      <c r="F60" s="159"/>
      <c r="G60" s="159"/>
      <c r="H60" s="159"/>
      <c r="I60" s="159"/>
      <c r="J60" s="160" t="n">
        <f aca="false">J85</f>
        <v>0</v>
      </c>
      <c r="K60" s="157"/>
      <c r="L60" s="161"/>
    </row>
    <row r="61" s="162" customFormat="true" ht="19.9" hidden="false" customHeight="true" outlineLevel="0" collapsed="false">
      <c r="B61" s="163"/>
      <c r="C61" s="164"/>
      <c r="D61" s="165" t="s">
        <v>155</v>
      </c>
      <c r="E61" s="166"/>
      <c r="F61" s="166"/>
      <c r="G61" s="166"/>
      <c r="H61" s="166"/>
      <c r="I61" s="166"/>
      <c r="J61" s="167" t="n">
        <f aca="false">J86</f>
        <v>0</v>
      </c>
      <c r="K61" s="164"/>
      <c r="L61" s="168"/>
    </row>
    <row r="62" s="162" customFormat="true" ht="19.9" hidden="false" customHeight="true" outlineLevel="0" collapsed="false">
      <c r="B62" s="163"/>
      <c r="C62" s="164"/>
      <c r="D62" s="165" t="s">
        <v>156</v>
      </c>
      <c r="E62" s="166"/>
      <c r="F62" s="166"/>
      <c r="G62" s="166"/>
      <c r="H62" s="166"/>
      <c r="I62" s="166"/>
      <c r="J62" s="167" t="n">
        <f aca="false">J139</f>
        <v>0</v>
      </c>
      <c r="K62" s="164"/>
      <c r="L62" s="168"/>
    </row>
    <row r="63" s="162" customFormat="true" ht="19.9" hidden="false" customHeight="true" outlineLevel="0" collapsed="false">
      <c r="B63" s="163"/>
      <c r="C63" s="164"/>
      <c r="D63" s="165" t="s">
        <v>158</v>
      </c>
      <c r="E63" s="166"/>
      <c r="F63" s="166"/>
      <c r="G63" s="166"/>
      <c r="H63" s="166"/>
      <c r="I63" s="166"/>
      <c r="J63" s="167" t="n">
        <f aca="false">J171</f>
        <v>0</v>
      </c>
      <c r="K63" s="164"/>
      <c r="L63" s="168"/>
    </row>
    <row r="64" s="162" customFormat="true" ht="19.9" hidden="false" customHeight="true" outlineLevel="0" collapsed="false">
      <c r="B64" s="163"/>
      <c r="C64" s="164"/>
      <c r="D64" s="165" t="s">
        <v>159</v>
      </c>
      <c r="E64" s="166"/>
      <c r="F64" s="166"/>
      <c r="G64" s="166"/>
      <c r="H64" s="166"/>
      <c r="I64" s="166"/>
      <c r="J64" s="167" t="n">
        <f aca="false">J184</f>
        <v>0</v>
      </c>
      <c r="K64" s="164"/>
      <c r="L64" s="168"/>
    </row>
    <row r="65" s="31" customFormat="true" ht="21.85" hidden="false" customHeight="true" outlineLevel="0" collapsed="false">
      <c r="A65" s="24"/>
      <c r="B65" s="25"/>
      <c r="C65" s="26"/>
      <c r="D65" s="26"/>
      <c r="E65" s="26"/>
      <c r="F65" s="26"/>
      <c r="G65" s="26"/>
      <c r="H65" s="26"/>
      <c r="I65" s="26"/>
      <c r="J65" s="26"/>
      <c r="K65" s="26"/>
      <c r="L65" s="119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="31" customFormat="true" ht="6.95" hidden="false" customHeight="true" outlineLevel="0" collapsed="false">
      <c r="A66" s="24"/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119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70" s="31" customFormat="true" ht="6.95" hidden="false" customHeight="true" outlineLevel="0" collapsed="false">
      <c r="A70" s="24"/>
      <c r="B70" s="47"/>
      <c r="C70" s="48"/>
      <c r="D70" s="48"/>
      <c r="E70" s="48"/>
      <c r="F70" s="48"/>
      <c r="G70" s="48"/>
      <c r="H70" s="48"/>
      <c r="I70" s="48"/>
      <c r="J70" s="48"/>
      <c r="K70" s="48"/>
      <c r="L70" s="119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="31" customFormat="true" ht="24.95" hidden="false" customHeight="true" outlineLevel="0" collapsed="false">
      <c r="A71" s="24"/>
      <c r="B71" s="25"/>
      <c r="C71" s="9" t="s">
        <v>160</v>
      </c>
      <c r="D71" s="26"/>
      <c r="E71" s="26"/>
      <c r="F71" s="26"/>
      <c r="G71" s="26"/>
      <c r="H71" s="26"/>
      <c r="I71" s="26"/>
      <c r="J71" s="26"/>
      <c r="K71" s="26"/>
      <c r="L71" s="119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="31" customFormat="true" ht="6.95" hidden="false" customHeight="true" outlineLevel="0" collapsed="false">
      <c r="A72" s="24"/>
      <c r="B72" s="25"/>
      <c r="C72" s="26"/>
      <c r="D72" s="26"/>
      <c r="E72" s="26"/>
      <c r="F72" s="26"/>
      <c r="G72" s="26"/>
      <c r="H72" s="26"/>
      <c r="I72" s="26"/>
      <c r="J72" s="26"/>
      <c r="K72" s="26"/>
      <c r="L72" s="119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="31" customFormat="true" ht="12" hidden="false" customHeight="true" outlineLevel="0" collapsed="false">
      <c r="A73" s="24"/>
      <c r="B73" s="25"/>
      <c r="C73" s="17" t="s">
        <v>16</v>
      </c>
      <c r="D73" s="26"/>
      <c r="E73" s="26"/>
      <c r="F73" s="26"/>
      <c r="G73" s="26"/>
      <c r="H73" s="26"/>
      <c r="I73" s="26"/>
      <c r="J73" s="26"/>
      <c r="K73" s="26"/>
      <c r="L73" s="119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="31" customFormat="true" ht="16.5" hidden="false" customHeight="true" outlineLevel="0" collapsed="false">
      <c r="A74" s="24"/>
      <c r="B74" s="25"/>
      <c r="C74" s="26"/>
      <c r="D74" s="26"/>
      <c r="E74" s="147" t="str">
        <f aca="false">E7</f>
        <v>Oprava povodňových škod v obci Nové Heřminovy</v>
      </c>
      <c r="F74" s="147"/>
      <c r="G74" s="147"/>
      <c r="H74" s="147"/>
      <c r="I74" s="26"/>
      <c r="J74" s="26"/>
      <c r="K74" s="26"/>
      <c r="L74" s="119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="31" customFormat="true" ht="12" hidden="false" customHeight="true" outlineLevel="0" collapsed="false">
      <c r="A75" s="24"/>
      <c r="B75" s="25"/>
      <c r="C75" s="17" t="s">
        <v>131</v>
      </c>
      <c r="D75" s="26"/>
      <c r="E75" s="26"/>
      <c r="F75" s="26"/>
      <c r="G75" s="26"/>
      <c r="H75" s="26"/>
      <c r="I75" s="26"/>
      <c r="J75" s="26"/>
      <c r="K75" s="26"/>
      <c r="L75" s="119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16.5" hidden="false" customHeight="true" outlineLevel="0" collapsed="false">
      <c r="A76" s="24"/>
      <c r="B76" s="25"/>
      <c r="C76" s="26"/>
      <c r="D76" s="26"/>
      <c r="E76" s="57" t="str">
        <f aca="false">E9</f>
        <v>U8 - Úsek č. 8, levý břeh, km 1,449 – 1,469</v>
      </c>
      <c r="F76" s="57"/>
      <c r="G76" s="57"/>
      <c r="H76" s="57"/>
      <c r="I76" s="26"/>
      <c r="J76" s="26"/>
      <c r="K76" s="26"/>
      <c r="L76" s="11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6.95" hidden="false" customHeight="true" outlineLevel="0" collapsed="false">
      <c r="A77" s="24"/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11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12" hidden="false" customHeight="true" outlineLevel="0" collapsed="false">
      <c r="A78" s="24"/>
      <c r="B78" s="25"/>
      <c r="C78" s="17" t="s">
        <v>20</v>
      </c>
      <c r="D78" s="26"/>
      <c r="E78" s="26"/>
      <c r="F78" s="18" t="str">
        <f aca="false">F12</f>
        <v>Nové Heřminovy</v>
      </c>
      <c r="G78" s="26"/>
      <c r="H78" s="26"/>
      <c r="I78" s="17" t="s">
        <v>22</v>
      </c>
      <c r="J78" s="148" t="str">
        <f aca="false">IF(J12="","",J12)</f>
        <v>4. 3. 2025</v>
      </c>
      <c r="K78" s="26"/>
      <c r="L78" s="119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31" customFormat="true" ht="6.95" hidden="false" customHeight="true" outlineLevel="0" collapsed="false">
      <c r="A79" s="24"/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119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31" customFormat="true" ht="15.15" hidden="false" customHeight="true" outlineLevel="0" collapsed="false">
      <c r="A80" s="24"/>
      <c r="B80" s="25"/>
      <c r="C80" s="17" t="s">
        <v>24</v>
      </c>
      <c r="D80" s="26"/>
      <c r="E80" s="26"/>
      <c r="F80" s="18" t="str">
        <f aca="false">E15</f>
        <v>Povodí Odry, státní podnik </v>
      </c>
      <c r="G80" s="26"/>
      <c r="H80" s="26"/>
      <c r="I80" s="17" t="s">
        <v>32</v>
      </c>
      <c r="J80" s="149" t="str">
        <f aca="false">E21</f>
        <v>Golik VH, s. r. o.</v>
      </c>
      <c r="K80" s="26"/>
      <c r="L80" s="119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31" customFormat="true" ht="15.15" hidden="false" customHeight="true" outlineLevel="0" collapsed="false">
      <c r="A81" s="24"/>
      <c r="B81" s="25"/>
      <c r="C81" s="17" t="s">
        <v>30</v>
      </c>
      <c r="D81" s="26"/>
      <c r="E81" s="26"/>
      <c r="F81" s="18" t="str">
        <f aca="false">IF(E18="","",E18)</f>
        <v>Vyplň údaj</v>
      </c>
      <c r="G81" s="26"/>
      <c r="H81" s="26"/>
      <c r="I81" s="17" t="s">
        <v>37</v>
      </c>
      <c r="J81" s="149" t="str">
        <f aca="false">E24</f>
        <v> </v>
      </c>
      <c r="K81" s="26"/>
      <c r="L81" s="11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10.3" hidden="false" customHeight="true" outlineLevel="0" collapsed="false">
      <c r="A82" s="24"/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11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175" customFormat="true" ht="29.3" hidden="false" customHeight="true" outlineLevel="0" collapsed="false">
      <c r="A83" s="169"/>
      <c r="B83" s="170"/>
      <c r="C83" s="171" t="s">
        <v>161</v>
      </c>
      <c r="D83" s="172" t="s">
        <v>60</v>
      </c>
      <c r="E83" s="172" t="s">
        <v>56</v>
      </c>
      <c r="F83" s="172" t="s">
        <v>57</v>
      </c>
      <c r="G83" s="172" t="s">
        <v>162</v>
      </c>
      <c r="H83" s="172" t="s">
        <v>163</v>
      </c>
      <c r="I83" s="172" t="s">
        <v>164</v>
      </c>
      <c r="J83" s="172" t="s">
        <v>152</v>
      </c>
      <c r="K83" s="173" t="s">
        <v>165</v>
      </c>
      <c r="L83" s="174"/>
      <c r="M83" s="74"/>
      <c r="N83" s="75" t="s">
        <v>45</v>
      </c>
      <c r="O83" s="75" t="s">
        <v>166</v>
      </c>
      <c r="P83" s="75" t="s">
        <v>167</v>
      </c>
      <c r="Q83" s="75" t="s">
        <v>168</v>
      </c>
      <c r="R83" s="75" t="s">
        <v>169</v>
      </c>
      <c r="S83" s="75" t="s">
        <v>170</v>
      </c>
      <c r="T83" s="76" t="s">
        <v>171</v>
      </c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</row>
    <row r="84" s="31" customFormat="true" ht="22.8" hidden="false" customHeight="true" outlineLevel="0" collapsed="false">
      <c r="A84" s="24"/>
      <c r="B84" s="25"/>
      <c r="C84" s="82" t="s">
        <v>172</v>
      </c>
      <c r="D84" s="26"/>
      <c r="E84" s="26"/>
      <c r="F84" s="26"/>
      <c r="G84" s="26"/>
      <c r="H84" s="26"/>
      <c r="I84" s="26"/>
      <c r="J84" s="176" t="n">
        <f aca="false">BK84</f>
        <v>0</v>
      </c>
      <c r="K84" s="26"/>
      <c r="L84" s="30"/>
      <c r="M84" s="77"/>
      <c r="N84" s="177"/>
      <c r="O84" s="78"/>
      <c r="P84" s="178" t="n">
        <f aca="false">P85</f>
        <v>0</v>
      </c>
      <c r="Q84" s="78"/>
      <c r="R84" s="178" t="n">
        <f aca="false">R85</f>
        <v>265.94271264</v>
      </c>
      <c r="S84" s="78"/>
      <c r="T84" s="179" t="n">
        <f aca="false">T85</f>
        <v>154.3542</v>
      </c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T84" s="3" t="s">
        <v>74</v>
      </c>
      <c r="AU84" s="3" t="s">
        <v>153</v>
      </c>
      <c r="BK84" s="180" t="n">
        <f aca="false">BK85</f>
        <v>0</v>
      </c>
    </row>
    <row r="85" s="181" customFormat="true" ht="25.9" hidden="false" customHeight="true" outlineLevel="0" collapsed="false">
      <c r="B85" s="182"/>
      <c r="C85" s="183"/>
      <c r="D85" s="184" t="s">
        <v>74</v>
      </c>
      <c r="E85" s="185" t="s">
        <v>173</v>
      </c>
      <c r="F85" s="185" t="s">
        <v>174</v>
      </c>
      <c r="G85" s="183"/>
      <c r="H85" s="183"/>
      <c r="I85" s="186"/>
      <c r="J85" s="187" t="n">
        <f aca="false">BK85</f>
        <v>0</v>
      </c>
      <c r="K85" s="183"/>
      <c r="L85" s="188"/>
      <c r="M85" s="189"/>
      <c r="N85" s="190"/>
      <c r="O85" s="190"/>
      <c r="P85" s="191" t="n">
        <f aca="false">P86+P139+P171+P184</f>
        <v>0</v>
      </c>
      <c r="Q85" s="190"/>
      <c r="R85" s="191" t="n">
        <f aca="false">R86+R139+R171+R184</f>
        <v>265.94271264</v>
      </c>
      <c r="S85" s="190"/>
      <c r="T85" s="192" t="n">
        <f aca="false">T86+T139+T171+T184</f>
        <v>154.3542</v>
      </c>
      <c r="AR85" s="193" t="s">
        <v>83</v>
      </c>
      <c r="AT85" s="194" t="s">
        <v>74</v>
      </c>
      <c r="AU85" s="194" t="s">
        <v>75</v>
      </c>
      <c r="AY85" s="193" t="s">
        <v>175</v>
      </c>
      <c r="BK85" s="195" t="n">
        <f aca="false">BK86+BK139+BK171+BK184</f>
        <v>0</v>
      </c>
    </row>
    <row r="86" s="181" customFormat="true" ht="22.8" hidden="false" customHeight="true" outlineLevel="0" collapsed="false">
      <c r="B86" s="182"/>
      <c r="C86" s="183"/>
      <c r="D86" s="184" t="s">
        <v>74</v>
      </c>
      <c r="E86" s="196" t="s">
        <v>83</v>
      </c>
      <c r="F86" s="196" t="s">
        <v>176</v>
      </c>
      <c r="G86" s="183"/>
      <c r="H86" s="183"/>
      <c r="I86" s="186"/>
      <c r="J86" s="197" t="n">
        <f aca="false">BK86</f>
        <v>0</v>
      </c>
      <c r="K86" s="183"/>
      <c r="L86" s="188"/>
      <c r="M86" s="189"/>
      <c r="N86" s="190"/>
      <c r="O86" s="190"/>
      <c r="P86" s="191" t="n">
        <f aca="false">SUM(P87:P138)</f>
        <v>0</v>
      </c>
      <c r="Q86" s="190"/>
      <c r="R86" s="191" t="n">
        <f aca="false">SUM(R87:R138)</f>
        <v>0</v>
      </c>
      <c r="S86" s="190"/>
      <c r="T86" s="192" t="n">
        <f aca="false">SUM(T87:T138)</f>
        <v>154.3542</v>
      </c>
      <c r="AR86" s="193" t="s">
        <v>83</v>
      </c>
      <c r="AT86" s="194" t="s">
        <v>74</v>
      </c>
      <c r="AU86" s="194" t="s">
        <v>83</v>
      </c>
      <c r="AY86" s="193" t="s">
        <v>175</v>
      </c>
      <c r="BK86" s="195" t="n">
        <f aca="false">SUM(BK87:BK138)</f>
        <v>0</v>
      </c>
    </row>
    <row r="87" s="31" customFormat="true" ht="16.5" hidden="false" customHeight="true" outlineLevel="0" collapsed="false">
      <c r="A87" s="24"/>
      <c r="B87" s="25"/>
      <c r="C87" s="198" t="s">
        <v>83</v>
      </c>
      <c r="D87" s="198" t="s">
        <v>177</v>
      </c>
      <c r="E87" s="199" t="s">
        <v>236</v>
      </c>
      <c r="F87" s="200" t="s">
        <v>237</v>
      </c>
      <c r="G87" s="201" t="s">
        <v>112</v>
      </c>
      <c r="H87" s="202" t="n">
        <v>84.81</v>
      </c>
      <c r="I87" s="203"/>
      <c r="J87" s="204" t="n">
        <f aca="false">ROUND(I87*H87,2)</f>
        <v>0</v>
      </c>
      <c r="K87" s="200" t="s">
        <v>180</v>
      </c>
      <c r="L87" s="30"/>
      <c r="M87" s="205"/>
      <c r="N87" s="206" t="s">
        <v>46</v>
      </c>
      <c r="O87" s="67"/>
      <c r="P87" s="207" t="n">
        <f aca="false">O87*H87</f>
        <v>0</v>
      </c>
      <c r="Q87" s="207" t="n">
        <v>0</v>
      </c>
      <c r="R87" s="207" t="n">
        <f aca="false">Q87*H87</f>
        <v>0</v>
      </c>
      <c r="S87" s="207" t="n">
        <v>1.82</v>
      </c>
      <c r="T87" s="208" t="n">
        <f aca="false">S87*H87</f>
        <v>154.3542</v>
      </c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R87" s="209" t="s">
        <v>149</v>
      </c>
      <c r="AT87" s="209" t="s">
        <v>177</v>
      </c>
      <c r="AU87" s="209" t="s">
        <v>85</v>
      </c>
      <c r="AY87" s="3" t="s">
        <v>175</v>
      </c>
      <c r="BE87" s="210" t="n">
        <f aca="false">IF(N87="základní",J87,0)</f>
        <v>0</v>
      </c>
      <c r="BF87" s="210" t="n">
        <f aca="false">IF(N87="snížená",J87,0)</f>
        <v>0</v>
      </c>
      <c r="BG87" s="210" t="n">
        <f aca="false">IF(N87="zákl. přenesená",J87,0)</f>
        <v>0</v>
      </c>
      <c r="BH87" s="210" t="n">
        <f aca="false">IF(N87="sníž. přenesená",J87,0)</f>
        <v>0</v>
      </c>
      <c r="BI87" s="210" t="n">
        <f aca="false">IF(N87="nulová",J87,0)</f>
        <v>0</v>
      </c>
      <c r="BJ87" s="3" t="s">
        <v>83</v>
      </c>
      <c r="BK87" s="210" t="n">
        <f aca="false">ROUND(I87*H87,2)</f>
        <v>0</v>
      </c>
      <c r="BL87" s="3" t="s">
        <v>149</v>
      </c>
      <c r="BM87" s="209" t="s">
        <v>238</v>
      </c>
    </row>
    <row r="88" s="31" customFormat="true" ht="12.8" hidden="false" customHeight="false" outlineLevel="0" collapsed="false">
      <c r="A88" s="24"/>
      <c r="B88" s="25"/>
      <c r="C88" s="26"/>
      <c r="D88" s="211" t="s">
        <v>182</v>
      </c>
      <c r="E88" s="26"/>
      <c r="F88" s="212" t="s">
        <v>239</v>
      </c>
      <c r="G88" s="26"/>
      <c r="H88" s="26"/>
      <c r="I88" s="213"/>
      <c r="J88" s="26"/>
      <c r="K88" s="26"/>
      <c r="L88" s="30"/>
      <c r="M88" s="214"/>
      <c r="N88" s="215"/>
      <c r="O88" s="67"/>
      <c r="P88" s="67"/>
      <c r="Q88" s="67"/>
      <c r="R88" s="67"/>
      <c r="S88" s="67"/>
      <c r="T88" s="68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T88" s="3" t="s">
        <v>182</v>
      </c>
      <c r="AU88" s="3" t="s">
        <v>85</v>
      </c>
    </row>
    <row r="89" s="31" customFormat="true" ht="12.8" hidden="false" customHeight="false" outlineLevel="0" collapsed="false">
      <c r="A89" s="24"/>
      <c r="B89" s="25"/>
      <c r="C89" s="26"/>
      <c r="D89" s="216" t="s">
        <v>184</v>
      </c>
      <c r="E89" s="26"/>
      <c r="F89" s="217" t="s">
        <v>240</v>
      </c>
      <c r="G89" s="26"/>
      <c r="H89" s="26"/>
      <c r="I89" s="213"/>
      <c r="J89" s="26"/>
      <c r="K89" s="26"/>
      <c r="L89" s="30"/>
      <c r="M89" s="214"/>
      <c r="N89" s="215"/>
      <c r="O89" s="67"/>
      <c r="P89" s="67"/>
      <c r="Q89" s="67"/>
      <c r="R89" s="67"/>
      <c r="S89" s="67"/>
      <c r="T89" s="68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T89" s="3" t="s">
        <v>184</v>
      </c>
      <c r="AU89" s="3" t="s">
        <v>85</v>
      </c>
    </row>
    <row r="90" s="242" customFormat="true" ht="12.8" hidden="false" customHeight="false" outlineLevel="0" collapsed="false">
      <c r="B90" s="243"/>
      <c r="C90" s="244"/>
      <c r="D90" s="211" t="s">
        <v>186</v>
      </c>
      <c r="E90" s="245"/>
      <c r="F90" s="246" t="s">
        <v>919</v>
      </c>
      <c r="G90" s="244"/>
      <c r="H90" s="245"/>
      <c r="I90" s="247"/>
      <c r="J90" s="244"/>
      <c r="K90" s="244"/>
      <c r="L90" s="248"/>
      <c r="M90" s="249"/>
      <c r="N90" s="250"/>
      <c r="O90" s="250"/>
      <c r="P90" s="250"/>
      <c r="Q90" s="250"/>
      <c r="R90" s="250"/>
      <c r="S90" s="250"/>
      <c r="T90" s="251"/>
      <c r="AT90" s="252" t="s">
        <v>186</v>
      </c>
      <c r="AU90" s="252" t="s">
        <v>85</v>
      </c>
      <c r="AV90" s="242" t="s">
        <v>83</v>
      </c>
      <c r="AW90" s="242" t="s">
        <v>36</v>
      </c>
      <c r="AX90" s="242" t="s">
        <v>75</v>
      </c>
      <c r="AY90" s="252" t="s">
        <v>175</v>
      </c>
    </row>
    <row r="91" s="218" customFormat="true" ht="12.8" hidden="false" customHeight="false" outlineLevel="0" collapsed="false">
      <c r="B91" s="219"/>
      <c r="C91" s="220"/>
      <c r="D91" s="211" t="s">
        <v>186</v>
      </c>
      <c r="E91" s="221"/>
      <c r="F91" s="222" t="s">
        <v>920</v>
      </c>
      <c r="G91" s="220"/>
      <c r="H91" s="223" t="n">
        <v>84.81</v>
      </c>
      <c r="I91" s="224"/>
      <c r="J91" s="220"/>
      <c r="K91" s="220"/>
      <c r="L91" s="225"/>
      <c r="M91" s="226"/>
      <c r="N91" s="227"/>
      <c r="O91" s="227"/>
      <c r="P91" s="227"/>
      <c r="Q91" s="227"/>
      <c r="R91" s="227"/>
      <c r="S91" s="227"/>
      <c r="T91" s="228"/>
      <c r="AT91" s="229" t="s">
        <v>186</v>
      </c>
      <c r="AU91" s="229" t="s">
        <v>85</v>
      </c>
      <c r="AV91" s="218" t="s">
        <v>85</v>
      </c>
      <c r="AW91" s="218" t="s">
        <v>36</v>
      </c>
      <c r="AX91" s="218" t="s">
        <v>75</v>
      </c>
      <c r="AY91" s="229" t="s">
        <v>175</v>
      </c>
    </row>
    <row r="92" s="230" customFormat="true" ht="12.8" hidden="false" customHeight="false" outlineLevel="0" collapsed="false">
      <c r="B92" s="231"/>
      <c r="C92" s="232"/>
      <c r="D92" s="211" t="s">
        <v>186</v>
      </c>
      <c r="E92" s="233" t="s">
        <v>110</v>
      </c>
      <c r="F92" s="234" t="s">
        <v>210</v>
      </c>
      <c r="G92" s="232"/>
      <c r="H92" s="235" t="n">
        <v>84.81</v>
      </c>
      <c r="I92" s="236"/>
      <c r="J92" s="232"/>
      <c r="K92" s="232"/>
      <c r="L92" s="237"/>
      <c r="M92" s="238"/>
      <c r="N92" s="239"/>
      <c r="O92" s="239"/>
      <c r="P92" s="239"/>
      <c r="Q92" s="239"/>
      <c r="R92" s="239"/>
      <c r="S92" s="239"/>
      <c r="T92" s="240"/>
      <c r="AT92" s="241" t="s">
        <v>186</v>
      </c>
      <c r="AU92" s="241" t="s">
        <v>85</v>
      </c>
      <c r="AV92" s="230" t="s">
        <v>149</v>
      </c>
      <c r="AW92" s="230" t="s">
        <v>36</v>
      </c>
      <c r="AX92" s="230" t="s">
        <v>83</v>
      </c>
      <c r="AY92" s="241" t="s">
        <v>175</v>
      </c>
    </row>
    <row r="93" s="31" customFormat="true" ht="16.5" hidden="false" customHeight="true" outlineLevel="0" collapsed="false">
      <c r="A93" s="24"/>
      <c r="B93" s="25"/>
      <c r="C93" s="198" t="s">
        <v>85</v>
      </c>
      <c r="D93" s="198" t="s">
        <v>177</v>
      </c>
      <c r="E93" s="199" t="s">
        <v>248</v>
      </c>
      <c r="F93" s="200" t="s">
        <v>249</v>
      </c>
      <c r="G93" s="201" t="s">
        <v>112</v>
      </c>
      <c r="H93" s="202" t="n">
        <v>84.81</v>
      </c>
      <c r="I93" s="203"/>
      <c r="J93" s="204" t="n">
        <f aca="false">ROUND(I93*H93,2)</f>
        <v>0</v>
      </c>
      <c r="K93" s="200" t="s">
        <v>180</v>
      </c>
      <c r="L93" s="30"/>
      <c r="M93" s="205"/>
      <c r="N93" s="206" t="s">
        <v>46</v>
      </c>
      <c r="O93" s="67"/>
      <c r="P93" s="207" t="n">
        <f aca="false">O93*H93</f>
        <v>0</v>
      </c>
      <c r="Q93" s="207" t="n">
        <v>0</v>
      </c>
      <c r="R93" s="207" t="n">
        <f aca="false">Q93*H93</f>
        <v>0</v>
      </c>
      <c r="S93" s="207" t="n">
        <v>0</v>
      </c>
      <c r="T93" s="208" t="n">
        <f aca="false">S93*H93</f>
        <v>0</v>
      </c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R93" s="209" t="s">
        <v>149</v>
      </c>
      <c r="AT93" s="209" t="s">
        <v>177</v>
      </c>
      <c r="AU93" s="209" t="s">
        <v>85</v>
      </c>
      <c r="AY93" s="3" t="s">
        <v>175</v>
      </c>
      <c r="BE93" s="210" t="n">
        <f aca="false">IF(N93="základní",J93,0)</f>
        <v>0</v>
      </c>
      <c r="BF93" s="210" t="n">
        <f aca="false">IF(N93="snížená",J93,0)</f>
        <v>0</v>
      </c>
      <c r="BG93" s="210" t="n">
        <f aca="false">IF(N93="zákl. přenesená",J93,0)</f>
        <v>0</v>
      </c>
      <c r="BH93" s="210" t="n">
        <f aca="false">IF(N93="sníž. přenesená",J93,0)</f>
        <v>0</v>
      </c>
      <c r="BI93" s="210" t="n">
        <f aca="false">IF(N93="nulová",J93,0)</f>
        <v>0</v>
      </c>
      <c r="BJ93" s="3" t="s">
        <v>83</v>
      </c>
      <c r="BK93" s="210" t="n">
        <f aca="false">ROUND(I93*H93,2)</f>
        <v>0</v>
      </c>
      <c r="BL93" s="3" t="s">
        <v>149</v>
      </c>
      <c r="BM93" s="209" t="s">
        <v>566</v>
      </c>
    </row>
    <row r="94" s="31" customFormat="true" ht="16.4" hidden="false" customHeight="false" outlineLevel="0" collapsed="false">
      <c r="A94" s="24"/>
      <c r="B94" s="25"/>
      <c r="C94" s="26"/>
      <c r="D94" s="211" t="s">
        <v>182</v>
      </c>
      <c r="E94" s="26"/>
      <c r="F94" s="212" t="s">
        <v>251</v>
      </c>
      <c r="G94" s="26"/>
      <c r="H94" s="26"/>
      <c r="I94" s="213"/>
      <c r="J94" s="26"/>
      <c r="K94" s="26"/>
      <c r="L94" s="30"/>
      <c r="M94" s="214"/>
      <c r="N94" s="215"/>
      <c r="O94" s="67"/>
      <c r="P94" s="67"/>
      <c r="Q94" s="67"/>
      <c r="R94" s="67"/>
      <c r="S94" s="67"/>
      <c r="T94" s="68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T94" s="3" t="s">
        <v>182</v>
      </c>
      <c r="AU94" s="3" t="s">
        <v>85</v>
      </c>
    </row>
    <row r="95" s="31" customFormat="true" ht="12.8" hidden="false" customHeight="false" outlineLevel="0" collapsed="false">
      <c r="A95" s="24"/>
      <c r="B95" s="25"/>
      <c r="C95" s="26"/>
      <c r="D95" s="216" t="s">
        <v>184</v>
      </c>
      <c r="E95" s="26"/>
      <c r="F95" s="217" t="s">
        <v>252</v>
      </c>
      <c r="G95" s="26"/>
      <c r="H95" s="26"/>
      <c r="I95" s="213"/>
      <c r="J95" s="26"/>
      <c r="K95" s="26"/>
      <c r="L95" s="30"/>
      <c r="M95" s="214"/>
      <c r="N95" s="215"/>
      <c r="O95" s="67"/>
      <c r="P95" s="67"/>
      <c r="Q95" s="67"/>
      <c r="R95" s="67"/>
      <c r="S95" s="67"/>
      <c r="T95" s="68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T95" s="3" t="s">
        <v>184</v>
      </c>
      <c r="AU95" s="3" t="s">
        <v>85</v>
      </c>
    </row>
    <row r="96" s="218" customFormat="true" ht="12.8" hidden="false" customHeight="false" outlineLevel="0" collapsed="false">
      <c r="B96" s="219"/>
      <c r="C96" s="220"/>
      <c r="D96" s="211" t="s">
        <v>186</v>
      </c>
      <c r="E96" s="221"/>
      <c r="F96" s="222" t="s">
        <v>110</v>
      </c>
      <c r="G96" s="220"/>
      <c r="H96" s="223" t="n">
        <v>84.81</v>
      </c>
      <c r="I96" s="224"/>
      <c r="J96" s="220"/>
      <c r="K96" s="220"/>
      <c r="L96" s="225"/>
      <c r="M96" s="226"/>
      <c r="N96" s="227"/>
      <c r="O96" s="227"/>
      <c r="P96" s="227"/>
      <c r="Q96" s="227"/>
      <c r="R96" s="227"/>
      <c r="S96" s="227"/>
      <c r="T96" s="228"/>
      <c r="AT96" s="229" t="s">
        <v>186</v>
      </c>
      <c r="AU96" s="229" t="s">
        <v>85</v>
      </c>
      <c r="AV96" s="218" t="s">
        <v>85</v>
      </c>
      <c r="AW96" s="218" t="s">
        <v>36</v>
      </c>
      <c r="AX96" s="218" t="s">
        <v>83</v>
      </c>
      <c r="AY96" s="229" t="s">
        <v>175</v>
      </c>
    </row>
    <row r="97" s="31" customFormat="true" ht="16.5" hidden="false" customHeight="true" outlineLevel="0" collapsed="false">
      <c r="A97" s="24"/>
      <c r="B97" s="25"/>
      <c r="C97" s="198" t="s">
        <v>194</v>
      </c>
      <c r="D97" s="198" t="s">
        <v>177</v>
      </c>
      <c r="E97" s="199" t="s">
        <v>260</v>
      </c>
      <c r="F97" s="200" t="s">
        <v>261</v>
      </c>
      <c r="G97" s="201" t="s">
        <v>112</v>
      </c>
      <c r="H97" s="202" t="n">
        <v>46.662</v>
      </c>
      <c r="I97" s="203"/>
      <c r="J97" s="204" t="n">
        <f aca="false">ROUND(I97*H97,2)</f>
        <v>0</v>
      </c>
      <c r="K97" s="200" t="s">
        <v>180</v>
      </c>
      <c r="L97" s="30"/>
      <c r="M97" s="205"/>
      <c r="N97" s="206" t="s">
        <v>46</v>
      </c>
      <c r="O97" s="67"/>
      <c r="P97" s="207" t="n">
        <f aca="false">O97*H97</f>
        <v>0</v>
      </c>
      <c r="Q97" s="207" t="n">
        <v>0</v>
      </c>
      <c r="R97" s="207" t="n">
        <f aca="false">Q97*H97</f>
        <v>0</v>
      </c>
      <c r="S97" s="207" t="n">
        <v>0</v>
      </c>
      <c r="T97" s="208" t="n">
        <f aca="false">S97*H97</f>
        <v>0</v>
      </c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R97" s="209" t="s">
        <v>149</v>
      </c>
      <c r="AT97" s="209" t="s">
        <v>177</v>
      </c>
      <c r="AU97" s="209" t="s">
        <v>85</v>
      </c>
      <c r="AY97" s="3" t="s">
        <v>175</v>
      </c>
      <c r="BE97" s="210" t="n">
        <f aca="false">IF(N97="základní",J97,0)</f>
        <v>0</v>
      </c>
      <c r="BF97" s="210" t="n">
        <f aca="false">IF(N97="snížená",J97,0)</f>
        <v>0</v>
      </c>
      <c r="BG97" s="210" t="n">
        <f aca="false">IF(N97="zákl. přenesená",J97,0)</f>
        <v>0</v>
      </c>
      <c r="BH97" s="210" t="n">
        <f aca="false">IF(N97="sníž. přenesená",J97,0)</f>
        <v>0</v>
      </c>
      <c r="BI97" s="210" t="n">
        <f aca="false">IF(N97="nulová",J97,0)</f>
        <v>0</v>
      </c>
      <c r="BJ97" s="3" t="s">
        <v>83</v>
      </c>
      <c r="BK97" s="210" t="n">
        <f aca="false">ROUND(I97*H97,2)</f>
        <v>0</v>
      </c>
      <c r="BL97" s="3" t="s">
        <v>149</v>
      </c>
      <c r="BM97" s="209" t="s">
        <v>262</v>
      </c>
    </row>
    <row r="98" s="31" customFormat="true" ht="12.8" hidden="false" customHeight="false" outlineLevel="0" collapsed="false">
      <c r="A98" s="24"/>
      <c r="B98" s="25"/>
      <c r="C98" s="26"/>
      <c r="D98" s="211" t="s">
        <v>182</v>
      </c>
      <c r="E98" s="26"/>
      <c r="F98" s="212" t="s">
        <v>263</v>
      </c>
      <c r="G98" s="26"/>
      <c r="H98" s="26"/>
      <c r="I98" s="213"/>
      <c r="J98" s="26"/>
      <c r="K98" s="26"/>
      <c r="L98" s="30"/>
      <c r="M98" s="214"/>
      <c r="N98" s="215"/>
      <c r="O98" s="67"/>
      <c r="P98" s="67"/>
      <c r="Q98" s="67"/>
      <c r="R98" s="67"/>
      <c r="S98" s="67"/>
      <c r="T98" s="68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T98" s="3" t="s">
        <v>182</v>
      </c>
      <c r="AU98" s="3" t="s">
        <v>85</v>
      </c>
    </row>
    <row r="99" s="31" customFormat="true" ht="12.8" hidden="false" customHeight="false" outlineLevel="0" collapsed="false">
      <c r="A99" s="24"/>
      <c r="B99" s="25"/>
      <c r="C99" s="26"/>
      <c r="D99" s="216" t="s">
        <v>184</v>
      </c>
      <c r="E99" s="26"/>
      <c r="F99" s="217" t="s">
        <v>264</v>
      </c>
      <c r="G99" s="26"/>
      <c r="H99" s="26"/>
      <c r="I99" s="213"/>
      <c r="J99" s="26"/>
      <c r="K99" s="26"/>
      <c r="L99" s="30"/>
      <c r="M99" s="214"/>
      <c r="N99" s="215"/>
      <c r="O99" s="67"/>
      <c r="P99" s="67"/>
      <c r="Q99" s="67"/>
      <c r="R99" s="67"/>
      <c r="S99" s="67"/>
      <c r="T99" s="68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T99" s="3" t="s">
        <v>184</v>
      </c>
      <c r="AU99" s="3" t="s">
        <v>85</v>
      </c>
    </row>
    <row r="100" s="31" customFormat="true" ht="23.85" hidden="false" customHeight="false" outlineLevel="0" collapsed="false">
      <c r="A100" s="24"/>
      <c r="B100" s="25"/>
      <c r="C100" s="26"/>
      <c r="D100" s="211" t="s">
        <v>411</v>
      </c>
      <c r="E100" s="26"/>
      <c r="F100" s="253" t="s">
        <v>921</v>
      </c>
      <c r="G100" s="26"/>
      <c r="H100" s="26"/>
      <c r="I100" s="213"/>
      <c r="J100" s="26"/>
      <c r="K100" s="26"/>
      <c r="L100" s="30"/>
      <c r="M100" s="214"/>
      <c r="N100" s="215"/>
      <c r="O100" s="67"/>
      <c r="P100" s="67"/>
      <c r="Q100" s="67"/>
      <c r="R100" s="67"/>
      <c r="S100" s="67"/>
      <c r="T100" s="68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T100" s="3" t="s">
        <v>411</v>
      </c>
      <c r="AU100" s="3" t="s">
        <v>85</v>
      </c>
    </row>
    <row r="101" s="242" customFormat="true" ht="12.8" hidden="false" customHeight="false" outlineLevel="0" collapsed="false">
      <c r="B101" s="243"/>
      <c r="C101" s="244"/>
      <c r="D101" s="211" t="s">
        <v>186</v>
      </c>
      <c r="E101" s="245"/>
      <c r="F101" s="246" t="s">
        <v>919</v>
      </c>
      <c r="G101" s="244"/>
      <c r="H101" s="245"/>
      <c r="I101" s="247"/>
      <c r="J101" s="244"/>
      <c r="K101" s="244"/>
      <c r="L101" s="248"/>
      <c r="M101" s="249"/>
      <c r="N101" s="250"/>
      <c r="O101" s="250"/>
      <c r="P101" s="250"/>
      <c r="Q101" s="250"/>
      <c r="R101" s="250"/>
      <c r="S101" s="250"/>
      <c r="T101" s="251"/>
      <c r="AT101" s="252" t="s">
        <v>186</v>
      </c>
      <c r="AU101" s="252" t="s">
        <v>85</v>
      </c>
      <c r="AV101" s="242" t="s">
        <v>83</v>
      </c>
      <c r="AW101" s="242" t="s">
        <v>36</v>
      </c>
      <c r="AX101" s="242" t="s">
        <v>75</v>
      </c>
      <c r="AY101" s="252" t="s">
        <v>175</v>
      </c>
    </row>
    <row r="102" s="218" customFormat="true" ht="12.8" hidden="false" customHeight="false" outlineLevel="0" collapsed="false">
      <c r="B102" s="219"/>
      <c r="C102" s="220"/>
      <c r="D102" s="211" t="s">
        <v>186</v>
      </c>
      <c r="E102" s="221"/>
      <c r="F102" s="222" t="s">
        <v>922</v>
      </c>
      <c r="G102" s="220"/>
      <c r="H102" s="223" t="n">
        <v>3</v>
      </c>
      <c r="I102" s="224"/>
      <c r="J102" s="220"/>
      <c r="K102" s="220"/>
      <c r="L102" s="225"/>
      <c r="M102" s="226"/>
      <c r="N102" s="227"/>
      <c r="O102" s="227"/>
      <c r="P102" s="227"/>
      <c r="Q102" s="227"/>
      <c r="R102" s="227"/>
      <c r="S102" s="227"/>
      <c r="T102" s="228"/>
      <c r="AT102" s="229" t="s">
        <v>186</v>
      </c>
      <c r="AU102" s="229" t="s">
        <v>85</v>
      </c>
      <c r="AV102" s="218" t="s">
        <v>85</v>
      </c>
      <c r="AW102" s="218" t="s">
        <v>36</v>
      </c>
      <c r="AX102" s="218" t="s">
        <v>75</v>
      </c>
      <c r="AY102" s="229" t="s">
        <v>175</v>
      </c>
    </row>
    <row r="103" s="218" customFormat="true" ht="12.8" hidden="false" customHeight="false" outlineLevel="0" collapsed="false">
      <c r="B103" s="219"/>
      <c r="C103" s="220"/>
      <c r="D103" s="211" t="s">
        <v>186</v>
      </c>
      <c r="E103" s="221"/>
      <c r="F103" s="222" t="s">
        <v>923</v>
      </c>
      <c r="G103" s="220"/>
      <c r="H103" s="223" t="n">
        <v>74.77</v>
      </c>
      <c r="I103" s="224"/>
      <c r="J103" s="220"/>
      <c r="K103" s="220"/>
      <c r="L103" s="225"/>
      <c r="M103" s="226"/>
      <c r="N103" s="227"/>
      <c r="O103" s="227"/>
      <c r="P103" s="227"/>
      <c r="Q103" s="227"/>
      <c r="R103" s="227"/>
      <c r="S103" s="227"/>
      <c r="T103" s="228"/>
      <c r="AT103" s="229" t="s">
        <v>186</v>
      </c>
      <c r="AU103" s="229" t="s">
        <v>85</v>
      </c>
      <c r="AV103" s="218" t="s">
        <v>85</v>
      </c>
      <c r="AW103" s="218" t="s">
        <v>36</v>
      </c>
      <c r="AX103" s="218" t="s">
        <v>75</v>
      </c>
      <c r="AY103" s="229" t="s">
        <v>175</v>
      </c>
    </row>
    <row r="104" s="230" customFormat="true" ht="12.8" hidden="false" customHeight="false" outlineLevel="0" collapsed="false">
      <c r="B104" s="231"/>
      <c r="C104" s="232"/>
      <c r="D104" s="211" t="s">
        <v>186</v>
      </c>
      <c r="E104" s="233" t="s">
        <v>118</v>
      </c>
      <c r="F104" s="234" t="s">
        <v>210</v>
      </c>
      <c r="G104" s="232"/>
      <c r="H104" s="235" t="n">
        <v>77.77</v>
      </c>
      <c r="I104" s="236"/>
      <c r="J104" s="232"/>
      <c r="K104" s="232"/>
      <c r="L104" s="237"/>
      <c r="M104" s="238"/>
      <c r="N104" s="239"/>
      <c r="O104" s="239"/>
      <c r="P104" s="239"/>
      <c r="Q104" s="239"/>
      <c r="R104" s="239"/>
      <c r="S104" s="239"/>
      <c r="T104" s="240"/>
      <c r="AT104" s="241" t="s">
        <v>186</v>
      </c>
      <c r="AU104" s="241" t="s">
        <v>85</v>
      </c>
      <c r="AV104" s="230" t="s">
        <v>149</v>
      </c>
      <c r="AW104" s="230" t="s">
        <v>36</v>
      </c>
      <c r="AX104" s="230" t="s">
        <v>75</v>
      </c>
      <c r="AY104" s="241" t="s">
        <v>175</v>
      </c>
    </row>
    <row r="105" s="218" customFormat="true" ht="12.8" hidden="false" customHeight="false" outlineLevel="0" collapsed="false">
      <c r="B105" s="219"/>
      <c r="C105" s="220"/>
      <c r="D105" s="211" t="s">
        <v>186</v>
      </c>
      <c r="E105" s="221"/>
      <c r="F105" s="222" t="s">
        <v>272</v>
      </c>
      <c r="G105" s="220"/>
      <c r="H105" s="223" t="n">
        <v>46.662</v>
      </c>
      <c r="I105" s="224"/>
      <c r="J105" s="220"/>
      <c r="K105" s="220"/>
      <c r="L105" s="225"/>
      <c r="M105" s="226"/>
      <c r="N105" s="227"/>
      <c r="O105" s="227"/>
      <c r="P105" s="227"/>
      <c r="Q105" s="227"/>
      <c r="R105" s="227"/>
      <c r="S105" s="227"/>
      <c r="T105" s="228"/>
      <c r="AT105" s="229" t="s">
        <v>186</v>
      </c>
      <c r="AU105" s="229" t="s">
        <v>85</v>
      </c>
      <c r="AV105" s="218" t="s">
        <v>85</v>
      </c>
      <c r="AW105" s="218" t="s">
        <v>36</v>
      </c>
      <c r="AX105" s="218" t="s">
        <v>83</v>
      </c>
      <c r="AY105" s="229" t="s">
        <v>175</v>
      </c>
    </row>
    <row r="106" s="31" customFormat="true" ht="24.15" hidden="false" customHeight="true" outlineLevel="0" collapsed="false">
      <c r="A106" s="24"/>
      <c r="B106" s="25"/>
      <c r="C106" s="198" t="s">
        <v>149</v>
      </c>
      <c r="D106" s="198" t="s">
        <v>177</v>
      </c>
      <c r="E106" s="199" t="s">
        <v>274</v>
      </c>
      <c r="F106" s="200" t="s">
        <v>275</v>
      </c>
      <c r="G106" s="201" t="s">
        <v>112</v>
      </c>
      <c r="H106" s="202" t="n">
        <v>31.108</v>
      </c>
      <c r="I106" s="203"/>
      <c r="J106" s="204" t="n">
        <f aca="false">ROUND(I106*H106,2)</f>
        <v>0</v>
      </c>
      <c r="K106" s="200" t="s">
        <v>180</v>
      </c>
      <c r="L106" s="30"/>
      <c r="M106" s="205"/>
      <c r="N106" s="206" t="s">
        <v>46</v>
      </c>
      <c r="O106" s="67"/>
      <c r="P106" s="207" t="n">
        <f aca="false">O106*H106</f>
        <v>0</v>
      </c>
      <c r="Q106" s="207" t="n">
        <v>0</v>
      </c>
      <c r="R106" s="207" t="n">
        <f aca="false">Q106*H106</f>
        <v>0</v>
      </c>
      <c r="S106" s="207" t="n">
        <v>0</v>
      </c>
      <c r="T106" s="208" t="n">
        <f aca="false">S106*H106</f>
        <v>0</v>
      </c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R106" s="209" t="s">
        <v>149</v>
      </c>
      <c r="AT106" s="209" t="s">
        <v>177</v>
      </c>
      <c r="AU106" s="209" t="s">
        <v>85</v>
      </c>
      <c r="AY106" s="3" t="s">
        <v>175</v>
      </c>
      <c r="BE106" s="210" t="n">
        <f aca="false">IF(N106="základní",J106,0)</f>
        <v>0</v>
      </c>
      <c r="BF106" s="210" t="n">
        <f aca="false">IF(N106="snížená",J106,0)</f>
        <v>0</v>
      </c>
      <c r="BG106" s="210" t="n">
        <f aca="false">IF(N106="zákl. přenesená",J106,0)</f>
        <v>0</v>
      </c>
      <c r="BH106" s="210" t="n">
        <f aca="false">IF(N106="sníž. přenesená",J106,0)</f>
        <v>0</v>
      </c>
      <c r="BI106" s="210" t="n">
        <f aca="false">IF(N106="nulová",J106,0)</f>
        <v>0</v>
      </c>
      <c r="BJ106" s="3" t="s">
        <v>83</v>
      </c>
      <c r="BK106" s="210" t="n">
        <f aca="false">ROUND(I106*H106,2)</f>
        <v>0</v>
      </c>
      <c r="BL106" s="3" t="s">
        <v>149</v>
      </c>
      <c r="BM106" s="209" t="s">
        <v>276</v>
      </c>
    </row>
    <row r="107" s="31" customFormat="true" ht="16.4" hidden="false" customHeight="false" outlineLevel="0" collapsed="false">
      <c r="A107" s="24"/>
      <c r="B107" s="25"/>
      <c r="C107" s="26"/>
      <c r="D107" s="211" t="s">
        <v>182</v>
      </c>
      <c r="E107" s="26"/>
      <c r="F107" s="212" t="s">
        <v>277</v>
      </c>
      <c r="G107" s="26"/>
      <c r="H107" s="26"/>
      <c r="I107" s="213"/>
      <c r="J107" s="26"/>
      <c r="K107" s="26"/>
      <c r="L107" s="30"/>
      <c r="M107" s="214"/>
      <c r="N107" s="215"/>
      <c r="O107" s="67"/>
      <c r="P107" s="67"/>
      <c r="Q107" s="67"/>
      <c r="R107" s="67"/>
      <c r="S107" s="67"/>
      <c r="T107" s="68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T107" s="3" t="s">
        <v>182</v>
      </c>
      <c r="AU107" s="3" t="s">
        <v>85</v>
      </c>
    </row>
    <row r="108" s="31" customFormat="true" ht="12.8" hidden="false" customHeight="false" outlineLevel="0" collapsed="false">
      <c r="A108" s="24"/>
      <c r="B108" s="25"/>
      <c r="C108" s="26"/>
      <c r="D108" s="216" t="s">
        <v>184</v>
      </c>
      <c r="E108" s="26"/>
      <c r="F108" s="217" t="s">
        <v>278</v>
      </c>
      <c r="G108" s="26"/>
      <c r="H108" s="26"/>
      <c r="I108" s="213"/>
      <c r="J108" s="26"/>
      <c r="K108" s="26"/>
      <c r="L108" s="30"/>
      <c r="M108" s="214"/>
      <c r="N108" s="215"/>
      <c r="O108" s="67"/>
      <c r="P108" s="67"/>
      <c r="Q108" s="67"/>
      <c r="R108" s="67"/>
      <c r="S108" s="67"/>
      <c r="T108" s="68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T108" s="3" t="s">
        <v>184</v>
      </c>
      <c r="AU108" s="3" t="s">
        <v>85</v>
      </c>
    </row>
    <row r="109" s="218" customFormat="true" ht="12.8" hidden="false" customHeight="false" outlineLevel="0" collapsed="false">
      <c r="B109" s="219"/>
      <c r="C109" s="220"/>
      <c r="D109" s="211" t="s">
        <v>186</v>
      </c>
      <c r="E109" s="221"/>
      <c r="F109" s="222" t="s">
        <v>279</v>
      </c>
      <c r="G109" s="220"/>
      <c r="H109" s="223" t="n">
        <v>31.108</v>
      </c>
      <c r="I109" s="224"/>
      <c r="J109" s="220"/>
      <c r="K109" s="220"/>
      <c r="L109" s="225"/>
      <c r="M109" s="226"/>
      <c r="N109" s="227"/>
      <c r="O109" s="227"/>
      <c r="P109" s="227"/>
      <c r="Q109" s="227"/>
      <c r="R109" s="227"/>
      <c r="S109" s="227"/>
      <c r="T109" s="228"/>
      <c r="AT109" s="229" t="s">
        <v>186</v>
      </c>
      <c r="AU109" s="229" t="s">
        <v>85</v>
      </c>
      <c r="AV109" s="218" t="s">
        <v>85</v>
      </c>
      <c r="AW109" s="218" t="s">
        <v>36</v>
      </c>
      <c r="AX109" s="218" t="s">
        <v>83</v>
      </c>
      <c r="AY109" s="229" t="s">
        <v>175</v>
      </c>
    </row>
    <row r="110" s="31" customFormat="true" ht="21.75" hidden="false" customHeight="true" outlineLevel="0" collapsed="false">
      <c r="A110" s="24"/>
      <c r="B110" s="25"/>
      <c r="C110" s="198" t="s">
        <v>204</v>
      </c>
      <c r="D110" s="198" t="s">
        <v>177</v>
      </c>
      <c r="E110" s="199" t="s">
        <v>333</v>
      </c>
      <c r="F110" s="200" t="s">
        <v>334</v>
      </c>
      <c r="G110" s="201" t="s">
        <v>112</v>
      </c>
      <c r="H110" s="202" t="n">
        <v>155.54</v>
      </c>
      <c r="I110" s="203"/>
      <c r="J110" s="204" t="n">
        <f aca="false">ROUND(I110*H110,2)</f>
        <v>0</v>
      </c>
      <c r="K110" s="200" t="s">
        <v>180</v>
      </c>
      <c r="L110" s="30"/>
      <c r="M110" s="205"/>
      <c r="N110" s="206" t="s">
        <v>46</v>
      </c>
      <c r="O110" s="67"/>
      <c r="P110" s="207" t="n">
        <f aca="false">O110*H110</f>
        <v>0</v>
      </c>
      <c r="Q110" s="207" t="n">
        <v>0</v>
      </c>
      <c r="R110" s="207" t="n">
        <f aca="false">Q110*H110</f>
        <v>0</v>
      </c>
      <c r="S110" s="207" t="n">
        <v>0</v>
      </c>
      <c r="T110" s="208" t="n">
        <f aca="false">S110*H110</f>
        <v>0</v>
      </c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R110" s="209" t="s">
        <v>149</v>
      </c>
      <c r="AT110" s="209" t="s">
        <v>177</v>
      </c>
      <c r="AU110" s="209" t="s">
        <v>85</v>
      </c>
      <c r="AY110" s="3" t="s">
        <v>175</v>
      </c>
      <c r="BE110" s="210" t="n">
        <f aca="false">IF(N110="základní",J110,0)</f>
        <v>0</v>
      </c>
      <c r="BF110" s="210" t="n">
        <f aca="false">IF(N110="snížená",J110,0)</f>
        <v>0</v>
      </c>
      <c r="BG110" s="210" t="n">
        <f aca="false">IF(N110="zákl. přenesená",J110,0)</f>
        <v>0</v>
      </c>
      <c r="BH110" s="210" t="n">
        <f aca="false">IF(N110="sníž. přenesená",J110,0)</f>
        <v>0</v>
      </c>
      <c r="BI110" s="210" t="n">
        <f aca="false">IF(N110="nulová",J110,0)</f>
        <v>0</v>
      </c>
      <c r="BJ110" s="3" t="s">
        <v>83</v>
      </c>
      <c r="BK110" s="210" t="n">
        <f aca="false">ROUND(I110*H110,2)</f>
        <v>0</v>
      </c>
      <c r="BL110" s="3" t="s">
        <v>149</v>
      </c>
      <c r="BM110" s="209" t="s">
        <v>335</v>
      </c>
    </row>
    <row r="111" s="31" customFormat="true" ht="16.4" hidden="false" customHeight="false" outlineLevel="0" collapsed="false">
      <c r="A111" s="24"/>
      <c r="B111" s="25"/>
      <c r="C111" s="26"/>
      <c r="D111" s="211" t="s">
        <v>182</v>
      </c>
      <c r="E111" s="26"/>
      <c r="F111" s="212" t="s">
        <v>336</v>
      </c>
      <c r="G111" s="26"/>
      <c r="H111" s="26"/>
      <c r="I111" s="213"/>
      <c r="J111" s="26"/>
      <c r="K111" s="26"/>
      <c r="L111" s="30"/>
      <c r="M111" s="214"/>
      <c r="N111" s="215"/>
      <c r="O111" s="67"/>
      <c r="P111" s="67"/>
      <c r="Q111" s="67"/>
      <c r="R111" s="67"/>
      <c r="S111" s="67"/>
      <c r="T111" s="68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T111" s="3" t="s">
        <v>182</v>
      </c>
      <c r="AU111" s="3" t="s">
        <v>85</v>
      </c>
    </row>
    <row r="112" s="31" customFormat="true" ht="12.8" hidden="false" customHeight="false" outlineLevel="0" collapsed="false">
      <c r="A112" s="24"/>
      <c r="B112" s="25"/>
      <c r="C112" s="26"/>
      <c r="D112" s="216" t="s">
        <v>184</v>
      </c>
      <c r="E112" s="26"/>
      <c r="F112" s="217" t="s">
        <v>337</v>
      </c>
      <c r="G112" s="26"/>
      <c r="H112" s="26"/>
      <c r="I112" s="213"/>
      <c r="J112" s="26"/>
      <c r="K112" s="26"/>
      <c r="L112" s="30"/>
      <c r="M112" s="214"/>
      <c r="N112" s="215"/>
      <c r="O112" s="67"/>
      <c r="P112" s="67"/>
      <c r="Q112" s="67"/>
      <c r="R112" s="67"/>
      <c r="S112" s="67"/>
      <c r="T112" s="68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T112" s="3" t="s">
        <v>184</v>
      </c>
      <c r="AU112" s="3" t="s">
        <v>85</v>
      </c>
    </row>
    <row r="113" s="218" customFormat="true" ht="12.8" hidden="false" customHeight="false" outlineLevel="0" collapsed="false">
      <c r="B113" s="219"/>
      <c r="C113" s="220"/>
      <c r="D113" s="211" t="s">
        <v>186</v>
      </c>
      <c r="E113" s="221"/>
      <c r="F113" s="222" t="s">
        <v>339</v>
      </c>
      <c r="G113" s="220"/>
      <c r="H113" s="223" t="n">
        <v>77.77</v>
      </c>
      <c r="I113" s="224"/>
      <c r="J113" s="220"/>
      <c r="K113" s="220"/>
      <c r="L113" s="225"/>
      <c r="M113" s="226"/>
      <c r="N113" s="227"/>
      <c r="O113" s="227"/>
      <c r="P113" s="227"/>
      <c r="Q113" s="227"/>
      <c r="R113" s="227"/>
      <c r="S113" s="227"/>
      <c r="T113" s="228"/>
      <c r="AT113" s="229" t="s">
        <v>186</v>
      </c>
      <c r="AU113" s="229" t="s">
        <v>85</v>
      </c>
      <c r="AV113" s="218" t="s">
        <v>85</v>
      </c>
      <c r="AW113" s="218" t="s">
        <v>36</v>
      </c>
      <c r="AX113" s="218" t="s">
        <v>75</v>
      </c>
      <c r="AY113" s="229" t="s">
        <v>175</v>
      </c>
    </row>
    <row r="114" s="218" customFormat="true" ht="12.8" hidden="false" customHeight="false" outlineLevel="0" collapsed="false">
      <c r="B114" s="219"/>
      <c r="C114" s="220"/>
      <c r="D114" s="211" t="s">
        <v>186</v>
      </c>
      <c r="E114" s="221"/>
      <c r="F114" s="222" t="s">
        <v>924</v>
      </c>
      <c r="G114" s="220"/>
      <c r="H114" s="223" t="n">
        <v>77.77</v>
      </c>
      <c r="I114" s="224"/>
      <c r="J114" s="220"/>
      <c r="K114" s="220"/>
      <c r="L114" s="225"/>
      <c r="M114" s="226"/>
      <c r="N114" s="227"/>
      <c r="O114" s="227"/>
      <c r="P114" s="227"/>
      <c r="Q114" s="227"/>
      <c r="R114" s="227"/>
      <c r="S114" s="227"/>
      <c r="T114" s="228"/>
      <c r="AT114" s="229" t="s">
        <v>186</v>
      </c>
      <c r="AU114" s="229" t="s">
        <v>85</v>
      </c>
      <c r="AV114" s="218" t="s">
        <v>85</v>
      </c>
      <c r="AW114" s="218" t="s">
        <v>36</v>
      </c>
      <c r="AX114" s="218" t="s">
        <v>75</v>
      </c>
      <c r="AY114" s="229" t="s">
        <v>175</v>
      </c>
    </row>
    <row r="115" s="230" customFormat="true" ht="12.8" hidden="false" customHeight="false" outlineLevel="0" collapsed="false">
      <c r="B115" s="231"/>
      <c r="C115" s="232"/>
      <c r="D115" s="211" t="s">
        <v>186</v>
      </c>
      <c r="E115" s="233"/>
      <c r="F115" s="234" t="s">
        <v>210</v>
      </c>
      <c r="G115" s="232"/>
      <c r="H115" s="235" t="n">
        <v>155.54</v>
      </c>
      <c r="I115" s="236"/>
      <c r="J115" s="232"/>
      <c r="K115" s="232"/>
      <c r="L115" s="237"/>
      <c r="M115" s="238"/>
      <c r="N115" s="239"/>
      <c r="O115" s="239"/>
      <c r="P115" s="239"/>
      <c r="Q115" s="239"/>
      <c r="R115" s="239"/>
      <c r="S115" s="239"/>
      <c r="T115" s="240"/>
      <c r="AT115" s="241" t="s">
        <v>186</v>
      </c>
      <c r="AU115" s="241" t="s">
        <v>85</v>
      </c>
      <c r="AV115" s="230" t="s">
        <v>149</v>
      </c>
      <c r="AW115" s="230" t="s">
        <v>36</v>
      </c>
      <c r="AX115" s="230" t="s">
        <v>83</v>
      </c>
      <c r="AY115" s="241" t="s">
        <v>175</v>
      </c>
    </row>
    <row r="116" s="31" customFormat="true" ht="21.75" hidden="false" customHeight="true" outlineLevel="0" collapsed="false">
      <c r="A116" s="24"/>
      <c r="B116" s="25"/>
      <c r="C116" s="198" t="s">
        <v>211</v>
      </c>
      <c r="D116" s="198" t="s">
        <v>177</v>
      </c>
      <c r="E116" s="199" t="s">
        <v>341</v>
      </c>
      <c r="F116" s="200" t="s">
        <v>342</v>
      </c>
      <c r="G116" s="201" t="s">
        <v>112</v>
      </c>
      <c r="H116" s="202" t="n">
        <v>84.81</v>
      </c>
      <c r="I116" s="203"/>
      <c r="J116" s="204" t="n">
        <f aca="false">ROUND(I116*H116,2)</f>
        <v>0</v>
      </c>
      <c r="K116" s="200" t="s">
        <v>180</v>
      </c>
      <c r="L116" s="30"/>
      <c r="M116" s="205"/>
      <c r="N116" s="206" t="s">
        <v>46</v>
      </c>
      <c r="O116" s="67"/>
      <c r="P116" s="207" t="n">
        <f aca="false">O116*H116</f>
        <v>0</v>
      </c>
      <c r="Q116" s="207" t="n">
        <v>0</v>
      </c>
      <c r="R116" s="207" t="n">
        <f aca="false">Q116*H116</f>
        <v>0</v>
      </c>
      <c r="S116" s="207" t="n">
        <v>0</v>
      </c>
      <c r="T116" s="208" t="n">
        <f aca="false">S116*H116</f>
        <v>0</v>
      </c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R116" s="209" t="s">
        <v>149</v>
      </c>
      <c r="AT116" s="209" t="s">
        <v>177</v>
      </c>
      <c r="AU116" s="209" t="s">
        <v>85</v>
      </c>
      <c r="AY116" s="3" t="s">
        <v>175</v>
      </c>
      <c r="BE116" s="210" t="n">
        <f aca="false">IF(N116="základní",J116,0)</f>
        <v>0</v>
      </c>
      <c r="BF116" s="210" t="n">
        <f aca="false">IF(N116="snížená",J116,0)</f>
        <v>0</v>
      </c>
      <c r="BG116" s="210" t="n">
        <f aca="false">IF(N116="zákl. přenesená",J116,0)</f>
        <v>0</v>
      </c>
      <c r="BH116" s="210" t="n">
        <f aca="false">IF(N116="sníž. přenesená",J116,0)</f>
        <v>0</v>
      </c>
      <c r="BI116" s="210" t="n">
        <f aca="false">IF(N116="nulová",J116,0)</f>
        <v>0</v>
      </c>
      <c r="BJ116" s="3" t="s">
        <v>83</v>
      </c>
      <c r="BK116" s="210" t="n">
        <f aca="false">ROUND(I116*H116,2)</f>
        <v>0</v>
      </c>
      <c r="BL116" s="3" t="s">
        <v>149</v>
      </c>
      <c r="BM116" s="209" t="s">
        <v>925</v>
      </c>
    </row>
    <row r="117" s="31" customFormat="true" ht="16.4" hidden="false" customHeight="false" outlineLevel="0" collapsed="false">
      <c r="A117" s="24"/>
      <c r="B117" s="25"/>
      <c r="C117" s="26"/>
      <c r="D117" s="211" t="s">
        <v>182</v>
      </c>
      <c r="E117" s="26"/>
      <c r="F117" s="212" t="s">
        <v>344</v>
      </c>
      <c r="G117" s="26"/>
      <c r="H117" s="26"/>
      <c r="I117" s="213"/>
      <c r="J117" s="26"/>
      <c r="K117" s="26"/>
      <c r="L117" s="30"/>
      <c r="M117" s="214"/>
      <c r="N117" s="215"/>
      <c r="O117" s="67"/>
      <c r="P117" s="67"/>
      <c r="Q117" s="67"/>
      <c r="R117" s="67"/>
      <c r="S117" s="67"/>
      <c r="T117" s="68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T117" s="3" t="s">
        <v>182</v>
      </c>
      <c r="AU117" s="3" t="s">
        <v>85</v>
      </c>
    </row>
    <row r="118" s="31" customFormat="true" ht="12.8" hidden="false" customHeight="false" outlineLevel="0" collapsed="false">
      <c r="A118" s="24"/>
      <c r="B118" s="25"/>
      <c r="C118" s="26"/>
      <c r="D118" s="216" t="s">
        <v>184</v>
      </c>
      <c r="E118" s="26"/>
      <c r="F118" s="217" t="s">
        <v>345</v>
      </c>
      <c r="G118" s="26"/>
      <c r="H118" s="26"/>
      <c r="I118" s="213"/>
      <c r="J118" s="26"/>
      <c r="K118" s="26"/>
      <c r="L118" s="30"/>
      <c r="M118" s="214"/>
      <c r="N118" s="215"/>
      <c r="O118" s="67"/>
      <c r="P118" s="67"/>
      <c r="Q118" s="67"/>
      <c r="R118" s="67"/>
      <c r="S118" s="67"/>
      <c r="T118" s="68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T118" s="3" t="s">
        <v>184</v>
      </c>
      <c r="AU118" s="3" t="s">
        <v>85</v>
      </c>
    </row>
    <row r="119" s="218" customFormat="true" ht="12.8" hidden="false" customHeight="false" outlineLevel="0" collapsed="false">
      <c r="B119" s="219"/>
      <c r="C119" s="220"/>
      <c r="D119" s="211" t="s">
        <v>186</v>
      </c>
      <c r="E119" s="221"/>
      <c r="F119" s="222" t="s">
        <v>926</v>
      </c>
      <c r="G119" s="220"/>
      <c r="H119" s="223" t="n">
        <v>84.81</v>
      </c>
      <c r="I119" s="224"/>
      <c r="J119" s="220"/>
      <c r="K119" s="220"/>
      <c r="L119" s="225"/>
      <c r="M119" s="226"/>
      <c r="N119" s="227"/>
      <c r="O119" s="227"/>
      <c r="P119" s="227"/>
      <c r="Q119" s="227"/>
      <c r="R119" s="227"/>
      <c r="S119" s="227"/>
      <c r="T119" s="228"/>
      <c r="AT119" s="229" t="s">
        <v>186</v>
      </c>
      <c r="AU119" s="229" t="s">
        <v>85</v>
      </c>
      <c r="AV119" s="218" t="s">
        <v>85</v>
      </c>
      <c r="AW119" s="218" t="s">
        <v>36</v>
      </c>
      <c r="AX119" s="218" t="s">
        <v>83</v>
      </c>
      <c r="AY119" s="229" t="s">
        <v>175</v>
      </c>
    </row>
    <row r="120" s="31" customFormat="true" ht="16.5" hidden="false" customHeight="true" outlineLevel="0" collapsed="false">
      <c r="A120" s="24"/>
      <c r="B120" s="25"/>
      <c r="C120" s="198" t="s">
        <v>217</v>
      </c>
      <c r="D120" s="198" t="s">
        <v>177</v>
      </c>
      <c r="E120" s="199" t="s">
        <v>348</v>
      </c>
      <c r="F120" s="200" t="s">
        <v>349</v>
      </c>
      <c r="G120" s="201" t="s">
        <v>112</v>
      </c>
      <c r="H120" s="202" t="n">
        <v>6.66</v>
      </c>
      <c r="I120" s="203"/>
      <c r="J120" s="204" t="n">
        <f aca="false">ROUND(I120*H120,2)</f>
        <v>0</v>
      </c>
      <c r="K120" s="200" t="s">
        <v>180</v>
      </c>
      <c r="L120" s="30"/>
      <c r="M120" s="205"/>
      <c r="N120" s="206" t="s">
        <v>46</v>
      </c>
      <c r="O120" s="67"/>
      <c r="P120" s="207" t="n">
        <f aca="false">O120*H120</f>
        <v>0</v>
      </c>
      <c r="Q120" s="207" t="n">
        <v>0</v>
      </c>
      <c r="R120" s="207" t="n">
        <f aca="false">Q120*H120</f>
        <v>0</v>
      </c>
      <c r="S120" s="207" t="n">
        <v>0</v>
      </c>
      <c r="T120" s="208" t="n">
        <f aca="false">S120*H120</f>
        <v>0</v>
      </c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R120" s="209" t="s">
        <v>149</v>
      </c>
      <c r="AT120" s="209" t="s">
        <v>177</v>
      </c>
      <c r="AU120" s="209" t="s">
        <v>85</v>
      </c>
      <c r="AY120" s="3" t="s">
        <v>175</v>
      </c>
      <c r="BE120" s="210" t="n">
        <f aca="false">IF(N120="základní",J120,0)</f>
        <v>0</v>
      </c>
      <c r="BF120" s="210" t="n">
        <f aca="false">IF(N120="snížená",J120,0)</f>
        <v>0</v>
      </c>
      <c r="BG120" s="210" t="n">
        <f aca="false">IF(N120="zákl. přenesená",J120,0)</f>
        <v>0</v>
      </c>
      <c r="BH120" s="210" t="n">
        <f aca="false">IF(N120="sníž. přenesená",J120,0)</f>
        <v>0</v>
      </c>
      <c r="BI120" s="210" t="n">
        <f aca="false">IF(N120="nulová",J120,0)</f>
        <v>0</v>
      </c>
      <c r="BJ120" s="3" t="s">
        <v>83</v>
      </c>
      <c r="BK120" s="210" t="n">
        <f aca="false">ROUND(I120*H120,2)</f>
        <v>0</v>
      </c>
      <c r="BL120" s="3" t="s">
        <v>149</v>
      </c>
      <c r="BM120" s="209" t="s">
        <v>620</v>
      </c>
    </row>
    <row r="121" s="31" customFormat="true" ht="16.4" hidden="false" customHeight="false" outlineLevel="0" collapsed="false">
      <c r="A121" s="24"/>
      <c r="B121" s="25"/>
      <c r="C121" s="26"/>
      <c r="D121" s="211" t="s">
        <v>182</v>
      </c>
      <c r="E121" s="26"/>
      <c r="F121" s="212" t="s">
        <v>351</v>
      </c>
      <c r="G121" s="26"/>
      <c r="H121" s="26"/>
      <c r="I121" s="213"/>
      <c r="J121" s="26"/>
      <c r="K121" s="26"/>
      <c r="L121" s="30"/>
      <c r="M121" s="214"/>
      <c r="N121" s="215"/>
      <c r="O121" s="67"/>
      <c r="P121" s="67"/>
      <c r="Q121" s="67"/>
      <c r="R121" s="67"/>
      <c r="S121" s="67"/>
      <c r="T121" s="68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T121" s="3" t="s">
        <v>182</v>
      </c>
      <c r="AU121" s="3" t="s">
        <v>85</v>
      </c>
    </row>
    <row r="122" s="31" customFormat="true" ht="12.8" hidden="false" customHeight="false" outlineLevel="0" collapsed="false">
      <c r="A122" s="24"/>
      <c r="B122" s="25"/>
      <c r="C122" s="26"/>
      <c r="D122" s="216" t="s">
        <v>184</v>
      </c>
      <c r="E122" s="26"/>
      <c r="F122" s="217" t="s">
        <v>352</v>
      </c>
      <c r="G122" s="26"/>
      <c r="H122" s="26"/>
      <c r="I122" s="213"/>
      <c r="J122" s="26"/>
      <c r="K122" s="26"/>
      <c r="L122" s="30"/>
      <c r="M122" s="214"/>
      <c r="N122" s="215"/>
      <c r="O122" s="67"/>
      <c r="P122" s="67"/>
      <c r="Q122" s="67"/>
      <c r="R122" s="67"/>
      <c r="S122" s="67"/>
      <c r="T122" s="68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T122" s="3" t="s">
        <v>184</v>
      </c>
      <c r="AU122" s="3" t="s">
        <v>85</v>
      </c>
    </row>
    <row r="123" s="218" customFormat="true" ht="12.8" hidden="false" customHeight="false" outlineLevel="0" collapsed="false">
      <c r="B123" s="219"/>
      <c r="C123" s="220"/>
      <c r="D123" s="211" t="s">
        <v>186</v>
      </c>
      <c r="E123" s="221"/>
      <c r="F123" s="222" t="s">
        <v>353</v>
      </c>
      <c r="G123" s="220"/>
      <c r="H123" s="223" t="n">
        <v>6.66</v>
      </c>
      <c r="I123" s="224"/>
      <c r="J123" s="220"/>
      <c r="K123" s="220"/>
      <c r="L123" s="225"/>
      <c r="M123" s="226"/>
      <c r="N123" s="227"/>
      <c r="O123" s="227"/>
      <c r="P123" s="227"/>
      <c r="Q123" s="227"/>
      <c r="R123" s="227"/>
      <c r="S123" s="227"/>
      <c r="T123" s="228"/>
      <c r="AT123" s="229" t="s">
        <v>186</v>
      </c>
      <c r="AU123" s="229" t="s">
        <v>85</v>
      </c>
      <c r="AV123" s="218" t="s">
        <v>85</v>
      </c>
      <c r="AW123" s="218" t="s">
        <v>36</v>
      </c>
      <c r="AX123" s="218" t="s">
        <v>83</v>
      </c>
      <c r="AY123" s="229" t="s">
        <v>175</v>
      </c>
    </row>
    <row r="124" s="31" customFormat="true" ht="16.5" hidden="false" customHeight="true" outlineLevel="0" collapsed="false">
      <c r="A124" s="24"/>
      <c r="B124" s="25"/>
      <c r="C124" s="198" t="s">
        <v>223</v>
      </c>
      <c r="D124" s="198" t="s">
        <v>177</v>
      </c>
      <c r="E124" s="199" t="s">
        <v>355</v>
      </c>
      <c r="F124" s="200" t="s">
        <v>356</v>
      </c>
      <c r="G124" s="201" t="s">
        <v>112</v>
      </c>
      <c r="H124" s="202" t="n">
        <v>6.66</v>
      </c>
      <c r="I124" s="203"/>
      <c r="J124" s="204" t="n">
        <f aca="false">ROUND(I124*H124,2)</f>
        <v>0</v>
      </c>
      <c r="K124" s="200" t="s">
        <v>180</v>
      </c>
      <c r="L124" s="30"/>
      <c r="M124" s="205"/>
      <c r="N124" s="206" t="s">
        <v>46</v>
      </c>
      <c r="O124" s="67"/>
      <c r="P124" s="207" t="n">
        <f aca="false">O124*H124</f>
        <v>0</v>
      </c>
      <c r="Q124" s="207" t="n">
        <v>0</v>
      </c>
      <c r="R124" s="207" t="n">
        <f aca="false">Q124*H124</f>
        <v>0</v>
      </c>
      <c r="S124" s="207" t="n">
        <v>0</v>
      </c>
      <c r="T124" s="208" t="n">
        <f aca="false">S124*H124</f>
        <v>0</v>
      </c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R124" s="209" t="s">
        <v>149</v>
      </c>
      <c r="AT124" s="209" t="s">
        <v>177</v>
      </c>
      <c r="AU124" s="209" t="s">
        <v>85</v>
      </c>
      <c r="AY124" s="3" t="s">
        <v>175</v>
      </c>
      <c r="BE124" s="210" t="n">
        <f aca="false">IF(N124="základní",J124,0)</f>
        <v>0</v>
      </c>
      <c r="BF124" s="210" t="n">
        <f aca="false">IF(N124="snížená",J124,0)</f>
        <v>0</v>
      </c>
      <c r="BG124" s="210" t="n">
        <f aca="false">IF(N124="zákl. přenesená",J124,0)</f>
        <v>0</v>
      </c>
      <c r="BH124" s="210" t="n">
        <f aca="false">IF(N124="sníž. přenesená",J124,0)</f>
        <v>0</v>
      </c>
      <c r="BI124" s="210" t="n">
        <f aca="false">IF(N124="nulová",J124,0)</f>
        <v>0</v>
      </c>
      <c r="BJ124" s="3" t="s">
        <v>83</v>
      </c>
      <c r="BK124" s="210" t="n">
        <f aca="false">ROUND(I124*H124,2)</f>
        <v>0</v>
      </c>
      <c r="BL124" s="3" t="s">
        <v>149</v>
      </c>
      <c r="BM124" s="209" t="s">
        <v>621</v>
      </c>
    </row>
    <row r="125" s="31" customFormat="true" ht="16.4" hidden="false" customHeight="false" outlineLevel="0" collapsed="false">
      <c r="A125" s="24"/>
      <c r="B125" s="25"/>
      <c r="C125" s="26"/>
      <c r="D125" s="211" t="s">
        <v>182</v>
      </c>
      <c r="E125" s="26"/>
      <c r="F125" s="212" t="s">
        <v>358</v>
      </c>
      <c r="G125" s="26"/>
      <c r="H125" s="26"/>
      <c r="I125" s="213"/>
      <c r="J125" s="26"/>
      <c r="K125" s="26"/>
      <c r="L125" s="30"/>
      <c r="M125" s="214"/>
      <c r="N125" s="215"/>
      <c r="O125" s="67"/>
      <c r="P125" s="67"/>
      <c r="Q125" s="67"/>
      <c r="R125" s="67"/>
      <c r="S125" s="67"/>
      <c r="T125" s="68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T125" s="3" t="s">
        <v>182</v>
      </c>
      <c r="AU125" s="3" t="s">
        <v>85</v>
      </c>
    </row>
    <row r="126" s="31" customFormat="true" ht="12.8" hidden="false" customHeight="false" outlineLevel="0" collapsed="false">
      <c r="A126" s="24"/>
      <c r="B126" s="25"/>
      <c r="C126" s="26"/>
      <c r="D126" s="216" t="s">
        <v>184</v>
      </c>
      <c r="E126" s="26"/>
      <c r="F126" s="217" t="s">
        <v>359</v>
      </c>
      <c r="G126" s="26"/>
      <c r="H126" s="26"/>
      <c r="I126" s="213"/>
      <c r="J126" s="26"/>
      <c r="K126" s="26"/>
      <c r="L126" s="30"/>
      <c r="M126" s="214"/>
      <c r="N126" s="215"/>
      <c r="O126" s="67"/>
      <c r="P126" s="67"/>
      <c r="Q126" s="67"/>
      <c r="R126" s="67"/>
      <c r="S126" s="67"/>
      <c r="T126" s="68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T126" s="3" t="s">
        <v>184</v>
      </c>
      <c r="AU126" s="3" t="s">
        <v>85</v>
      </c>
    </row>
    <row r="127" s="242" customFormat="true" ht="12.8" hidden="false" customHeight="false" outlineLevel="0" collapsed="false">
      <c r="B127" s="243"/>
      <c r="C127" s="244"/>
      <c r="D127" s="211" t="s">
        <v>186</v>
      </c>
      <c r="E127" s="245"/>
      <c r="F127" s="246" t="s">
        <v>919</v>
      </c>
      <c r="G127" s="244"/>
      <c r="H127" s="245"/>
      <c r="I127" s="247"/>
      <c r="J127" s="244"/>
      <c r="K127" s="244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186</v>
      </c>
      <c r="AU127" s="252" t="s">
        <v>85</v>
      </c>
      <c r="AV127" s="242" t="s">
        <v>83</v>
      </c>
      <c r="AW127" s="242" t="s">
        <v>36</v>
      </c>
      <c r="AX127" s="242" t="s">
        <v>75</v>
      </c>
      <c r="AY127" s="252" t="s">
        <v>175</v>
      </c>
    </row>
    <row r="128" s="218" customFormat="true" ht="12.8" hidden="false" customHeight="false" outlineLevel="0" collapsed="false">
      <c r="B128" s="219"/>
      <c r="C128" s="220"/>
      <c r="D128" s="211" t="s">
        <v>186</v>
      </c>
      <c r="E128" s="221"/>
      <c r="F128" s="222" t="s">
        <v>927</v>
      </c>
      <c r="G128" s="220"/>
      <c r="H128" s="223" t="n">
        <v>6.66</v>
      </c>
      <c r="I128" s="224"/>
      <c r="J128" s="220"/>
      <c r="K128" s="220"/>
      <c r="L128" s="225"/>
      <c r="M128" s="226"/>
      <c r="N128" s="227"/>
      <c r="O128" s="227"/>
      <c r="P128" s="227"/>
      <c r="Q128" s="227"/>
      <c r="R128" s="227"/>
      <c r="S128" s="227"/>
      <c r="T128" s="228"/>
      <c r="AT128" s="229" t="s">
        <v>186</v>
      </c>
      <c r="AU128" s="229" t="s">
        <v>85</v>
      </c>
      <c r="AV128" s="218" t="s">
        <v>85</v>
      </c>
      <c r="AW128" s="218" t="s">
        <v>36</v>
      </c>
      <c r="AX128" s="218" t="s">
        <v>75</v>
      </c>
      <c r="AY128" s="229" t="s">
        <v>175</v>
      </c>
    </row>
    <row r="129" s="230" customFormat="true" ht="12.8" hidden="false" customHeight="false" outlineLevel="0" collapsed="false">
      <c r="B129" s="231"/>
      <c r="C129" s="232"/>
      <c r="D129" s="211" t="s">
        <v>186</v>
      </c>
      <c r="E129" s="233" t="s">
        <v>124</v>
      </c>
      <c r="F129" s="234" t="s">
        <v>210</v>
      </c>
      <c r="G129" s="232"/>
      <c r="H129" s="235" t="n">
        <v>6.66</v>
      </c>
      <c r="I129" s="236"/>
      <c r="J129" s="232"/>
      <c r="K129" s="232"/>
      <c r="L129" s="237"/>
      <c r="M129" s="238"/>
      <c r="N129" s="239"/>
      <c r="O129" s="239"/>
      <c r="P129" s="239"/>
      <c r="Q129" s="239"/>
      <c r="R129" s="239"/>
      <c r="S129" s="239"/>
      <c r="T129" s="240"/>
      <c r="AT129" s="241" t="s">
        <v>186</v>
      </c>
      <c r="AU129" s="241" t="s">
        <v>85</v>
      </c>
      <c r="AV129" s="230" t="s">
        <v>149</v>
      </c>
      <c r="AW129" s="230" t="s">
        <v>36</v>
      </c>
      <c r="AX129" s="230" t="s">
        <v>83</v>
      </c>
      <c r="AY129" s="241" t="s">
        <v>175</v>
      </c>
    </row>
    <row r="130" s="31" customFormat="true" ht="16.5" hidden="false" customHeight="true" outlineLevel="0" collapsed="false">
      <c r="A130" s="24"/>
      <c r="B130" s="25"/>
      <c r="C130" s="198" t="s">
        <v>139</v>
      </c>
      <c r="D130" s="198" t="s">
        <v>177</v>
      </c>
      <c r="E130" s="199" t="s">
        <v>362</v>
      </c>
      <c r="F130" s="200" t="s">
        <v>363</v>
      </c>
      <c r="G130" s="201" t="s">
        <v>112</v>
      </c>
      <c r="H130" s="202" t="n">
        <v>77.77</v>
      </c>
      <c r="I130" s="203"/>
      <c r="J130" s="204" t="n">
        <f aca="false">ROUND(I130*H130,2)</f>
        <v>0</v>
      </c>
      <c r="K130" s="200" t="s">
        <v>180</v>
      </c>
      <c r="L130" s="30"/>
      <c r="M130" s="205"/>
      <c r="N130" s="206" t="s">
        <v>46</v>
      </c>
      <c r="O130" s="67"/>
      <c r="P130" s="207" t="n">
        <f aca="false">O130*H130</f>
        <v>0</v>
      </c>
      <c r="Q130" s="207" t="n">
        <v>0</v>
      </c>
      <c r="R130" s="207" t="n">
        <f aca="false">Q130*H130</f>
        <v>0</v>
      </c>
      <c r="S130" s="207" t="n">
        <v>0</v>
      </c>
      <c r="T130" s="208" t="n">
        <f aca="false">S130*H130</f>
        <v>0</v>
      </c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R130" s="209" t="s">
        <v>149</v>
      </c>
      <c r="AT130" s="209" t="s">
        <v>177</v>
      </c>
      <c r="AU130" s="209" t="s">
        <v>85</v>
      </c>
      <c r="AY130" s="3" t="s">
        <v>175</v>
      </c>
      <c r="BE130" s="210" t="n">
        <f aca="false">IF(N130="základní",J130,0)</f>
        <v>0</v>
      </c>
      <c r="BF130" s="210" t="n">
        <f aca="false">IF(N130="snížená",J130,0)</f>
        <v>0</v>
      </c>
      <c r="BG130" s="210" t="n">
        <f aca="false">IF(N130="zákl. přenesená",J130,0)</f>
        <v>0</v>
      </c>
      <c r="BH130" s="210" t="n">
        <f aca="false">IF(N130="sníž. přenesená",J130,0)</f>
        <v>0</v>
      </c>
      <c r="BI130" s="210" t="n">
        <f aca="false">IF(N130="nulová",J130,0)</f>
        <v>0</v>
      </c>
      <c r="BJ130" s="3" t="s">
        <v>83</v>
      </c>
      <c r="BK130" s="210" t="n">
        <f aca="false">ROUND(I130*H130,2)</f>
        <v>0</v>
      </c>
      <c r="BL130" s="3" t="s">
        <v>149</v>
      </c>
      <c r="BM130" s="209" t="s">
        <v>364</v>
      </c>
    </row>
    <row r="131" s="31" customFormat="true" ht="12.8" hidden="false" customHeight="false" outlineLevel="0" collapsed="false">
      <c r="A131" s="24"/>
      <c r="B131" s="25"/>
      <c r="C131" s="26"/>
      <c r="D131" s="211" t="s">
        <v>182</v>
      </c>
      <c r="E131" s="26"/>
      <c r="F131" s="212" t="s">
        <v>365</v>
      </c>
      <c r="G131" s="26"/>
      <c r="H131" s="26"/>
      <c r="I131" s="213"/>
      <c r="J131" s="26"/>
      <c r="K131" s="26"/>
      <c r="L131" s="30"/>
      <c r="M131" s="214"/>
      <c r="N131" s="215"/>
      <c r="O131" s="67"/>
      <c r="P131" s="67"/>
      <c r="Q131" s="67"/>
      <c r="R131" s="67"/>
      <c r="S131" s="67"/>
      <c r="T131" s="68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T131" s="3" t="s">
        <v>182</v>
      </c>
      <c r="AU131" s="3" t="s">
        <v>85</v>
      </c>
    </row>
    <row r="132" s="31" customFormat="true" ht="12.8" hidden="false" customHeight="false" outlineLevel="0" collapsed="false">
      <c r="A132" s="24"/>
      <c r="B132" s="25"/>
      <c r="C132" s="26"/>
      <c r="D132" s="216" t="s">
        <v>184</v>
      </c>
      <c r="E132" s="26"/>
      <c r="F132" s="217" t="s">
        <v>366</v>
      </c>
      <c r="G132" s="26"/>
      <c r="H132" s="26"/>
      <c r="I132" s="213"/>
      <c r="J132" s="26"/>
      <c r="K132" s="26"/>
      <c r="L132" s="30"/>
      <c r="M132" s="214"/>
      <c r="N132" s="215"/>
      <c r="O132" s="67"/>
      <c r="P132" s="67"/>
      <c r="Q132" s="67"/>
      <c r="R132" s="67"/>
      <c r="S132" s="67"/>
      <c r="T132" s="68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T132" s="3" t="s">
        <v>184</v>
      </c>
      <c r="AU132" s="3" t="s">
        <v>85</v>
      </c>
    </row>
    <row r="133" s="218" customFormat="true" ht="12.8" hidden="false" customHeight="false" outlineLevel="0" collapsed="false">
      <c r="B133" s="219"/>
      <c r="C133" s="220"/>
      <c r="D133" s="211" t="s">
        <v>186</v>
      </c>
      <c r="E133" s="221"/>
      <c r="F133" s="222" t="s">
        <v>368</v>
      </c>
      <c r="G133" s="220"/>
      <c r="H133" s="223" t="n">
        <v>77.77</v>
      </c>
      <c r="I133" s="224"/>
      <c r="J133" s="220"/>
      <c r="K133" s="220"/>
      <c r="L133" s="225"/>
      <c r="M133" s="226"/>
      <c r="N133" s="227"/>
      <c r="O133" s="227"/>
      <c r="P133" s="227"/>
      <c r="Q133" s="227"/>
      <c r="R133" s="227"/>
      <c r="S133" s="227"/>
      <c r="T133" s="228"/>
      <c r="AT133" s="229" t="s">
        <v>186</v>
      </c>
      <c r="AU133" s="229" t="s">
        <v>85</v>
      </c>
      <c r="AV133" s="218" t="s">
        <v>85</v>
      </c>
      <c r="AW133" s="218" t="s">
        <v>36</v>
      </c>
      <c r="AX133" s="218" t="s">
        <v>83</v>
      </c>
      <c r="AY133" s="229" t="s">
        <v>175</v>
      </c>
    </row>
    <row r="134" s="31" customFormat="true" ht="16.5" hidden="false" customHeight="true" outlineLevel="0" collapsed="false">
      <c r="A134" s="24"/>
      <c r="B134" s="25"/>
      <c r="C134" s="198" t="s">
        <v>235</v>
      </c>
      <c r="D134" s="198" t="s">
        <v>177</v>
      </c>
      <c r="E134" s="199" t="s">
        <v>928</v>
      </c>
      <c r="F134" s="200" t="s">
        <v>929</v>
      </c>
      <c r="G134" s="201" t="s">
        <v>129</v>
      </c>
      <c r="H134" s="202" t="n">
        <v>49.9</v>
      </c>
      <c r="I134" s="203"/>
      <c r="J134" s="204" t="n">
        <f aca="false">ROUND(I134*H134,2)</f>
        <v>0</v>
      </c>
      <c r="K134" s="200" t="s">
        <v>180</v>
      </c>
      <c r="L134" s="30"/>
      <c r="M134" s="205"/>
      <c r="N134" s="206" t="s">
        <v>46</v>
      </c>
      <c r="O134" s="67"/>
      <c r="P134" s="207" t="n">
        <f aca="false">O134*H134</f>
        <v>0</v>
      </c>
      <c r="Q134" s="207" t="n">
        <v>0</v>
      </c>
      <c r="R134" s="207" t="n">
        <f aca="false">Q134*H134</f>
        <v>0</v>
      </c>
      <c r="S134" s="207" t="n">
        <v>0</v>
      </c>
      <c r="T134" s="208" t="n">
        <f aca="false">S134*H134</f>
        <v>0</v>
      </c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R134" s="209" t="s">
        <v>149</v>
      </c>
      <c r="AT134" s="209" t="s">
        <v>177</v>
      </c>
      <c r="AU134" s="209" t="s">
        <v>85</v>
      </c>
      <c r="AY134" s="3" t="s">
        <v>175</v>
      </c>
      <c r="BE134" s="210" t="n">
        <f aca="false">IF(N134="základní",J134,0)</f>
        <v>0</v>
      </c>
      <c r="BF134" s="210" t="n">
        <f aca="false">IF(N134="snížená",J134,0)</f>
        <v>0</v>
      </c>
      <c r="BG134" s="210" t="n">
        <f aca="false">IF(N134="zákl. přenesená",J134,0)</f>
        <v>0</v>
      </c>
      <c r="BH134" s="210" t="n">
        <f aca="false">IF(N134="sníž. přenesená",J134,0)</f>
        <v>0</v>
      </c>
      <c r="BI134" s="210" t="n">
        <f aca="false">IF(N134="nulová",J134,0)</f>
        <v>0</v>
      </c>
      <c r="BJ134" s="3" t="s">
        <v>83</v>
      </c>
      <c r="BK134" s="210" t="n">
        <f aca="false">ROUND(I134*H134,2)</f>
        <v>0</v>
      </c>
      <c r="BL134" s="3" t="s">
        <v>149</v>
      </c>
      <c r="BM134" s="209" t="s">
        <v>930</v>
      </c>
    </row>
    <row r="135" s="31" customFormat="true" ht="16.4" hidden="false" customHeight="false" outlineLevel="0" collapsed="false">
      <c r="A135" s="24"/>
      <c r="B135" s="25"/>
      <c r="C135" s="26"/>
      <c r="D135" s="211" t="s">
        <v>182</v>
      </c>
      <c r="E135" s="26"/>
      <c r="F135" s="212" t="s">
        <v>931</v>
      </c>
      <c r="G135" s="26"/>
      <c r="H135" s="26"/>
      <c r="I135" s="213"/>
      <c r="J135" s="26"/>
      <c r="K135" s="26"/>
      <c r="L135" s="30"/>
      <c r="M135" s="214"/>
      <c r="N135" s="215"/>
      <c r="O135" s="67"/>
      <c r="P135" s="67"/>
      <c r="Q135" s="67"/>
      <c r="R135" s="67"/>
      <c r="S135" s="67"/>
      <c r="T135" s="68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T135" s="3" t="s">
        <v>182</v>
      </c>
      <c r="AU135" s="3" t="s">
        <v>85</v>
      </c>
    </row>
    <row r="136" s="31" customFormat="true" ht="12.8" hidden="false" customHeight="false" outlineLevel="0" collapsed="false">
      <c r="A136" s="24"/>
      <c r="B136" s="25"/>
      <c r="C136" s="26"/>
      <c r="D136" s="216" t="s">
        <v>184</v>
      </c>
      <c r="E136" s="26"/>
      <c r="F136" s="217" t="s">
        <v>932</v>
      </c>
      <c r="G136" s="26"/>
      <c r="H136" s="26"/>
      <c r="I136" s="213"/>
      <c r="J136" s="26"/>
      <c r="K136" s="26"/>
      <c r="L136" s="30"/>
      <c r="M136" s="214"/>
      <c r="N136" s="215"/>
      <c r="O136" s="67"/>
      <c r="P136" s="67"/>
      <c r="Q136" s="67"/>
      <c r="R136" s="67"/>
      <c r="S136" s="67"/>
      <c r="T136" s="68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T136" s="3" t="s">
        <v>184</v>
      </c>
      <c r="AU136" s="3" t="s">
        <v>85</v>
      </c>
    </row>
    <row r="137" s="242" customFormat="true" ht="12.8" hidden="false" customHeight="false" outlineLevel="0" collapsed="false">
      <c r="B137" s="243"/>
      <c r="C137" s="244"/>
      <c r="D137" s="211" t="s">
        <v>186</v>
      </c>
      <c r="E137" s="245"/>
      <c r="F137" s="246" t="s">
        <v>919</v>
      </c>
      <c r="G137" s="244"/>
      <c r="H137" s="245"/>
      <c r="I137" s="247"/>
      <c r="J137" s="244"/>
      <c r="K137" s="244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186</v>
      </c>
      <c r="AU137" s="252" t="s">
        <v>85</v>
      </c>
      <c r="AV137" s="242" t="s">
        <v>83</v>
      </c>
      <c r="AW137" s="242" t="s">
        <v>36</v>
      </c>
      <c r="AX137" s="242" t="s">
        <v>75</v>
      </c>
      <c r="AY137" s="252" t="s">
        <v>175</v>
      </c>
    </row>
    <row r="138" s="218" customFormat="true" ht="12.8" hidden="false" customHeight="false" outlineLevel="0" collapsed="false">
      <c r="B138" s="219"/>
      <c r="C138" s="220"/>
      <c r="D138" s="211" t="s">
        <v>186</v>
      </c>
      <c r="E138" s="221"/>
      <c r="F138" s="222" t="s">
        <v>933</v>
      </c>
      <c r="G138" s="220"/>
      <c r="H138" s="223" t="n">
        <v>49.9</v>
      </c>
      <c r="I138" s="224"/>
      <c r="J138" s="220"/>
      <c r="K138" s="220"/>
      <c r="L138" s="225"/>
      <c r="M138" s="226"/>
      <c r="N138" s="227"/>
      <c r="O138" s="227"/>
      <c r="P138" s="227"/>
      <c r="Q138" s="227"/>
      <c r="R138" s="227"/>
      <c r="S138" s="227"/>
      <c r="T138" s="228"/>
      <c r="AT138" s="229" t="s">
        <v>186</v>
      </c>
      <c r="AU138" s="229" t="s">
        <v>85</v>
      </c>
      <c r="AV138" s="218" t="s">
        <v>85</v>
      </c>
      <c r="AW138" s="218" t="s">
        <v>36</v>
      </c>
      <c r="AX138" s="218" t="s">
        <v>83</v>
      </c>
      <c r="AY138" s="229" t="s">
        <v>175</v>
      </c>
    </row>
    <row r="139" s="181" customFormat="true" ht="22.8" hidden="false" customHeight="true" outlineLevel="0" collapsed="false">
      <c r="B139" s="182"/>
      <c r="C139" s="183"/>
      <c r="D139" s="184" t="s">
        <v>74</v>
      </c>
      <c r="E139" s="196" t="s">
        <v>149</v>
      </c>
      <c r="F139" s="196" t="s">
        <v>404</v>
      </c>
      <c r="G139" s="183"/>
      <c r="H139" s="183"/>
      <c r="I139" s="186"/>
      <c r="J139" s="197" t="n">
        <f aca="false">BK139</f>
        <v>0</v>
      </c>
      <c r="K139" s="183"/>
      <c r="L139" s="188"/>
      <c r="M139" s="189"/>
      <c r="N139" s="190"/>
      <c r="O139" s="190"/>
      <c r="P139" s="191" t="n">
        <f aca="false">SUM(P140:P170)</f>
        <v>0</v>
      </c>
      <c r="Q139" s="190"/>
      <c r="R139" s="191" t="n">
        <f aca="false">SUM(R140:R170)</f>
        <v>265.94271264</v>
      </c>
      <c r="S139" s="190"/>
      <c r="T139" s="192" t="n">
        <f aca="false">SUM(T140:T170)</f>
        <v>0</v>
      </c>
      <c r="AR139" s="193" t="s">
        <v>83</v>
      </c>
      <c r="AT139" s="194" t="s">
        <v>74</v>
      </c>
      <c r="AU139" s="194" t="s">
        <v>83</v>
      </c>
      <c r="AY139" s="193" t="s">
        <v>175</v>
      </c>
      <c r="BK139" s="195" t="n">
        <f aca="false">SUM(BK140:BK170)</f>
        <v>0</v>
      </c>
    </row>
    <row r="140" s="31" customFormat="true" ht="16.5" hidden="false" customHeight="true" outlineLevel="0" collapsed="false">
      <c r="A140" s="24"/>
      <c r="B140" s="25"/>
      <c r="C140" s="198" t="s">
        <v>142</v>
      </c>
      <c r="D140" s="198" t="s">
        <v>177</v>
      </c>
      <c r="E140" s="199" t="s">
        <v>406</v>
      </c>
      <c r="F140" s="200" t="s">
        <v>407</v>
      </c>
      <c r="G140" s="201" t="s">
        <v>112</v>
      </c>
      <c r="H140" s="202" t="n">
        <v>26.993</v>
      </c>
      <c r="I140" s="203"/>
      <c r="J140" s="204" t="n">
        <f aca="false">ROUND(I140*H140,2)</f>
        <v>0</v>
      </c>
      <c r="K140" s="200" t="s">
        <v>180</v>
      </c>
      <c r="L140" s="30"/>
      <c r="M140" s="205"/>
      <c r="N140" s="206" t="s">
        <v>46</v>
      </c>
      <c r="O140" s="67"/>
      <c r="P140" s="207" t="n">
        <f aca="false">O140*H140</f>
        <v>0</v>
      </c>
      <c r="Q140" s="207" t="n">
        <v>2.43408</v>
      </c>
      <c r="R140" s="207" t="n">
        <f aca="false">Q140*H140</f>
        <v>65.70312144</v>
      </c>
      <c r="S140" s="207" t="n">
        <v>0</v>
      </c>
      <c r="T140" s="208" t="n">
        <f aca="false">S140*H140</f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R140" s="209" t="s">
        <v>149</v>
      </c>
      <c r="AT140" s="209" t="s">
        <v>177</v>
      </c>
      <c r="AU140" s="209" t="s">
        <v>85</v>
      </c>
      <c r="AY140" s="3" t="s">
        <v>175</v>
      </c>
      <c r="BE140" s="210" t="n">
        <f aca="false">IF(N140="základní",J140,0)</f>
        <v>0</v>
      </c>
      <c r="BF140" s="210" t="n">
        <f aca="false">IF(N140="snížená",J140,0)</f>
        <v>0</v>
      </c>
      <c r="BG140" s="210" t="n">
        <f aca="false">IF(N140="zákl. přenesená",J140,0)</f>
        <v>0</v>
      </c>
      <c r="BH140" s="210" t="n">
        <f aca="false">IF(N140="sníž. přenesená",J140,0)</f>
        <v>0</v>
      </c>
      <c r="BI140" s="210" t="n">
        <f aca="false">IF(N140="nulová",J140,0)</f>
        <v>0</v>
      </c>
      <c r="BJ140" s="3" t="s">
        <v>83</v>
      </c>
      <c r="BK140" s="210" t="n">
        <f aca="false">ROUND(I140*H140,2)</f>
        <v>0</v>
      </c>
      <c r="BL140" s="3" t="s">
        <v>149</v>
      </c>
      <c r="BM140" s="209" t="s">
        <v>408</v>
      </c>
    </row>
    <row r="141" s="31" customFormat="true" ht="12.8" hidden="false" customHeight="false" outlineLevel="0" collapsed="false">
      <c r="A141" s="24"/>
      <c r="B141" s="25"/>
      <c r="C141" s="26"/>
      <c r="D141" s="211" t="s">
        <v>182</v>
      </c>
      <c r="E141" s="26"/>
      <c r="F141" s="212" t="s">
        <v>409</v>
      </c>
      <c r="G141" s="26"/>
      <c r="H141" s="26"/>
      <c r="I141" s="213"/>
      <c r="J141" s="26"/>
      <c r="K141" s="26"/>
      <c r="L141" s="30"/>
      <c r="M141" s="214"/>
      <c r="N141" s="215"/>
      <c r="O141" s="67"/>
      <c r="P141" s="67"/>
      <c r="Q141" s="67"/>
      <c r="R141" s="67"/>
      <c r="S141" s="67"/>
      <c r="T141" s="68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T141" s="3" t="s">
        <v>182</v>
      </c>
      <c r="AU141" s="3" t="s">
        <v>85</v>
      </c>
    </row>
    <row r="142" s="31" customFormat="true" ht="12.8" hidden="false" customHeight="false" outlineLevel="0" collapsed="false">
      <c r="A142" s="24"/>
      <c r="B142" s="25"/>
      <c r="C142" s="26"/>
      <c r="D142" s="216" t="s">
        <v>184</v>
      </c>
      <c r="E142" s="26"/>
      <c r="F142" s="217" t="s">
        <v>410</v>
      </c>
      <c r="G142" s="26"/>
      <c r="H142" s="26"/>
      <c r="I142" s="213"/>
      <c r="J142" s="26"/>
      <c r="K142" s="26"/>
      <c r="L142" s="30"/>
      <c r="M142" s="214"/>
      <c r="N142" s="215"/>
      <c r="O142" s="67"/>
      <c r="P142" s="67"/>
      <c r="Q142" s="67"/>
      <c r="R142" s="67"/>
      <c r="S142" s="67"/>
      <c r="T142" s="68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T142" s="3" t="s">
        <v>184</v>
      </c>
      <c r="AU142" s="3" t="s">
        <v>85</v>
      </c>
    </row>
    <row r="143" s="31" customFormat="true" ht="31.3" hidden="false" customHeight="false" outlineLevel="0" collapsed="false">
      <c r="A143" s="24"/>
      <c r="B143" s="25"/>
      <c r="C143" s="26"/>
      <c r="D143" s="211" t="s">
        <v>411</v>
      </c>
      <c r="E143" s="26"/>
      <c r="F143" s="253" t="s">
        <v>412</v>
      </c>
      <c r="G143" s="26"/>
      <c r="H143" s="26"/>
      <c r="I143" s="213"/>
      <c r="J143" s="26"/>
      <c r="K143" s="26"/>
      <c r="L143" s="30"/>
      <c r="M143" s="214"/>
      <c r="N143" s="215"/>
      <c r="O143" s="67"/>
      <c r="P143" s="67"/>
      <c r="Q143" s="67"/>
      <c r="R143" s="67"/>
      <c r="S143" s="67"/>
      <c r="T143" s="68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T143" s="3" t="s">
        <v>411</v>
      </c>
      <c r="AU143" s="3" t="s">
        <v>85</v>
      </c>
    </row>
    <row r="144" s="242" customFormat="true" ht="12.8" hidden="false" customHeight="false" outlineLevel="0" collapsed="false">
      <c r="B144" s="243"/>
      <c r="C144" s="244"/>
      <c r="D144" s="211" t="s">
        <v>186</v>
      </c>
      <c r="E144" s="245"/>
      <c r="F144" s="246" t="s">
        <v>919</v>
      </c>
      <c r="G144" s="244"/>
      <c r="H144" s="245"/>
      <c r="I144" s="247"/>
      <c r="J144" s="244"/>
      <c r="K144" s="244"/>
      <c r="L144" s="248"/>
      <c r="M144" s="249"/>
      <c r="N144" s="250"/>
      <c r="O144" s="250"/>
      <c r="P144" s="250"/>
      <c r="Q144" s="250"/>
      <c r="R144" s="250"/>
      <c r="S144" s="250"/>
      <c r="T144" s="251"/>
      <c r="AT144" s="252" t="s">
        <v>186</v>
      </c>
      <c r="AU144" s="252" t="s">
        <v>85</v>
      </c>
      <c r="AV144" s="242" t="s">
        <v>83</v>
      </c>
      <c r="AW144" s="242" t="s">
        <v>36</v>
      </c>
      <c r="AX144" s="242" t="s">
        <v>75</v>
      </c>
      <c r="AY144" s="252" t="s">
        <v>175</v>
      </c>
    </row>
    <row r="145" s="218" customFormat="true" ht="12.8" hidden="false" customHeight="false" outlineLevel="0" collapsed="false">
      <c r="B145" s="219"/>
      <c r="C145" s="220"/>
      <c r="D145" s="211" t="s">
        <v>186</v>
      </c>
      <c r="E145" s="221"/>
      <c r="F145" s="222" t="s">
        <v>934</v>
      </c>
      <c r="G145" s="220"/>
      <c r="H145" s="223" t="n">
        <v>26.993</v>
      </c>
      <c r="I145" s="224"/>
      <c r="J145" s="220"/>
      <c r="K145" s="220"/>
      <c r="L145" s="225"/>
      <c r="M145" s="226"/>
      <c r="N145" s="227"/>
      <c r="O145" s="227"/>
      <c r="P145" s="227"/>
      <c r="Q145" s="227"/>
      <c r="R145" s="227"/>
      <c r="S145" s="227"/>
      <c r="T145" s="228"/>
      <c r="AT145" s="229" t="s">
        <v>186</v>
      </c>
      <c r="AU145" s="229" t="s">
        <v>85</v>
      </c>
      <c r="AV145" s="218" t="s">
        <v>85</v>
      </c>
      <c r="AW145" s="218" t="s">
        <v>36</v>
      </c>
      <c r="AX145" s="218" t="s">
        <v>83</v>
      </c>
      <c r="AY145" s="229" t="s">
        <v>175</v>
      </c>
    </row>
    <row r="146" s="31" customFormat="true" ht="16.5" hidden="false" customHeight="true" outlineLevel="0" collapsed="false">
      <c r="A146" s="24"/>
      <c r="B146" s="25"/>
      <c r="C146" s="198" t="s">
        <v>8</v>
      </c>
      <c r="D146" s="198" t="s">
        <v>177</v>
      </c>
      <c r="E146" s="199" t="s">
        <v>415</v>
      </c>
      <c r="F146" s="200" t="s">
        <v>416</v>
      </c>
      <c r="G146" s="201" t="s">
        <v>112</v>
      </c>
      <c r="H146" s="202" t="n">
        <v>39.86</v>
      </c>
      <c r="I146" s="203"/>
      <c r="J146" s="204" t="n">
        <f aca="false">ROUND(I146*H146,2)</f>
        <v>0</v>
      </c>
      <c r="K146" s="200" t="s">
        <v>180</v>
      </c>
      <c r="L146" s="30"/>
      <c r="M146" s="205"/>
      <c r="N146" s="206" t="s">
        <v>46</v>
      </c>
      <c r="O146" s="67"/>
      <c r="P146" s="207" t="n">
        <f aca="false">O146*H146</f>
        <v>0</v>
      </c>
      <c r="Q146" s="207" t="n">
        <v>2.43408</v>
      </c>
      <c r="R146" s="207" t="n">
        <f aca="false">Q146*H146</f>
        <v>97.0224288</v>
      </c>
      <c r="S146" s="207" t="n">
        <v>0</v>
      </c>
      <c r="T146" s="208" t="n">
        <f aca="false">S146*H146</f>
        <v>0</v>
      </c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R146" s="209" t="s">
        <v>149</v>
      </c>
      <c r="AT146" s="209" t="s">
        <v>177</v>
      </c>
      <c r="AU146" s="209" t="s">
        <v>85</v>
      </c>
      <c r="AY146" s="3" t="s">
        <v>175</v>
      </c>
      <c r="BE146" s="210" t="n">
        <f aca="false">IF(N146="základní",J146,0)</f>
        <v>0</v>
      </c>
      <c r="BF146" s="210" t="n">
        <f aca="false">IF(N146="snížená",J146,0)</f>
        <v>0</v>
      </c>
      <c r="BG146" s="210" t="n">
        <f aca="false">IF(N146="zákl. přenesená",J146,0)</f>
        <v>0</v>
      </c>
      <c r="BH146" s="210" t="n">
        <f aca="false">IF(N146="sníž. přenesená",J146,0)</f>
        <v>0</v>
      </c>
      <c r="BI146" s="210" t="n">
        <f aca="false">IF(N146="nulová",J146,0)</f>
        <v>0</v>
      </c>
      <c r="BJ146" s="3" t="s">
        <v>83</v>
      </c>
      <c r="BK146" s="210" t="n">
        <f aca="false">ROUND(I146*H146,2)</f>
        <v>0</v>
      </c>
      <c r="BL146" s="3" t="s">
        <v>149</v>
      </c>
      <c r="BM146" s="209" t="s">
        <v>417</v>
      </c>
    </row>
    <row r="147" s="31" customFormat="true" ht="12.8" hidden="false" customHeight="false" outlineLevel="0" collapsed="false">
      <c r="A147" s="24"/>
      <c r="B147" s="25"/>
      <c r="C147" s="26"/>
      <c r="D147" s="211" t="s">
        <v>182</v>
      </c>
      <c r="E147" s="26"/>
      <c r="F147" s="212" t="s">
        <v>418</v>
      </c>
      <c r="G147" s="26"/>
      <c r="H147" s="26"/>
      <c r="I147" s="213"/>
      <c r="J147" s="26"/>
      <c r="K147" s="26"/>
      <c r="L147" s="30"/>
      <c r="M147" s="214"/>
      <c r="N147" s="215"/>
      <c r="O147" s="67"/>
      <c r="P147" s="67"/>
      <c r="Q147" s="67"/>
      <c r="R147" s="67"/>
      <c r="S147" s="67"/>
      <c r="T147" s="68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T147" s="3" t="s">
        <v>182</v>
      </c>
      <c r="AU147" s="3" t="s">
        <v>85</v>
      </c>
    </row>
    <row r="148" s="31" customFormat="true" ht="12.8" hidden="false" customHeight="false" outlineLevel="0" collapsed="false">
      <c r="A148" s="24"/>
      <c r="B148" s="25"/>
      <c r="C148" s="26"/>
      <c r="D148" s="216" t="s">
        <v>184</v>
      </c>
      <c r="E148" s="26"/>
      <c r="F148" s="217" t="s">
        <v>419</v>
      </c>
      <c r="G148" s="26"/>
      <c r="H148" s="26"/>
      <c r="I148" s="213"/>
      <c r="J148" s="26"/>
      <c r="K148" s="26"/>
      <c r="L148" s="30"/>
      <c r="M148" s="214"/>
      <c r="N148" s="215"/>
      <c r="O148" s="67"/>
      <c r="P148" s="67"/>
      <c r="Q148" s="67"/>
      <c r="R148" s="67"/>
      <c r="S148" s="67"/>
      <c r="T148" s="68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T148" s="3" t="s">
        <v>184</v>
      </c>
      <c r="AU148" s="3" t="s">
        <v>85</v>
      </c>
    </row>
    <row r="149" s="31" customFormat="true" ht="31.3" hidden="false" customHeight="false" outlineLevel="0" collapsed="false">
      <c r="A149" s="24"/>
      <c r="B149" s="25"/>
      <c r="C149" s="26"/>
      <c r="D149" s="211" t="s">
        <v>411</v>
      </c>
      <c r="E149" s="26"/>
      <c r="F149" s="253" t="s">
        <v>420</v>
      </c>
      <c r="G149" s="26"/>
      <c r="H149" s="26"/>
      <c r="I149" s="213"/>
      <c r="J149" s="26"/>
      <c r="K149" s="26"/>
      <c r="L149" s="30"/>
      <c r="M149" s="214"/>
      <c r="N149" s="215"/>
      <c r="O149" s="67"/>
      <c r="P149" s="67"/>
      <c r="Q149" s="67"/>
      <c r="R149" s="67"/>
      <c r="S149" s="67"/>
      <c r="T149" s="68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T149" s="3" t="s">
        <v>411</v>
      </c>
      <c r="AU149" s="3" t="s">
        <v>85</v>
      </c>
    </row>
    <row r="150" s="242" customFormat="true" ht="12.8" hidden="false" customHeight="false" outlineLevel="0" collapsed="false">
      <c r="B150" s="243"/>
      <c r="C150" s="244"/>
      <c r="D150" s="211" t="s">
        <v>186</v>
      </c>
      <c r="E150" s="245"/>
      <c r="F150" s="246" t="s">
        <v>919</v>
      </c>
      <c r="G150" s="244"/>
      <c r="H150" s="245"/>
      <c r="I150" s="247"/>
      <c r="J150" s="244"/>
      <c r="K150" s="244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186</v>
      </c>
      <c r="AU150" s="252" t="s">
        <v>85</v>
      </c>
      <c r="AV150" s="242" t="s">
        <v>83</v>
      </c>
      <c r="AW150" s="242" t="s">
        <v>36</v>
      </c>
      <c r="AX150" s="242" t="s">
        <v>75</v>
      </c>
      <c r="AY150" s="252" t="s">
        <v>175</v>
      </c>
    </row>
    <row r="151" s="218" customFormat="true" ht="12.8" hidden="false" customHeight="false" outlineLevel="0" collapsed="false">
      <c r="B151" s="219"/>
      <c r="C151" s="220"/>
      <c r="D151" s="211" t="s">
        <v>186</v>
      </c>
      <c r="E151" s="221"/>
      <c r="F151" s="222" t="s">
        <v>935</v>
      </c>
      <c r="G151" s="220"/>
      <c r="H151" s="223" t="n">
        <v>73.265</v>
      </c>
      <c r="I151" s="224"/>
      <c r="J151" s="220"/>
      <c r="K151" s="220"/>
      <c r="L151" s="225"/>
      <c r="M151" s="226"/>
      <c r="N151" s="227"/>
      <c r="O151" s="227"/>
      <c r="P151" s="227"/>
      <c r="Q151" s="227"/>
      <c r="R151" s="227"/>
      <c r="S151" s="227"/>
      <c r="T151" s="228"/>
      <c r="AT151" s="229" t="s">
        <v>186</v>
      </c>
      <c r="AU151" s="229" t="s">
        <v>85</v>
      </c>
      <c r="AV151" s="218" t="s">
        <v>85</v>
      </c>
      <c r="AW151" s="218" t="s">
        <v>36</v>
      </c>
      <c r="AX151" s="218" t="s">
        <v>75</v>
      </c>
      <c r="AY151" s="229" t="s">
        <v>175</v>
      </c>
    </row>
    <row r="152" s="242" customFormat="true" ht="12.8" hidden="false" customHeight="false" outlineLevel="0" collapsed="false">
      <c r="B152" s="243"/>
      <c r="C152" s="244"/>
      <c r="D152" s="211" t="s">
        <v>186</v>
      </c>
      <c r="E152" s="245"/>
      <c r="F152" s="246" t="s">
        <v>243</v>
      </c>
      <c r="G152" s="244"/>
      <c r="H152" s="245"/>
      <c r="I152" s="247"/>
      <c r="J152" s="244"/>
      <c r="K152" s="244"/>
      <c r="L152" s="248"/>
      <c r="M152" s="249"/>
      <c r="N152" s="250"/>
      <c r="O152" s="250"/>
      <c r="P152" s="250"/>
      <c r="Q152" s="250"/>
      <c r="R152" s="250"/>
      <c r="S152" s="250"/>
      <c r="T152" s="251"/>
      <c r="AT152" s="252" t="s">
        <v>186</v>
      </c>
      <c r="AU152" s="252" t="s">
        <v>85</v>
      </c>
      <c r="AV152" s="242" t="s">
        <v>83</v>
      </c>
      <c r="AW152" s="242" t="s">
        <v>36</v>
      </c>
      <c r="AX152" s="242" t="s">
        <v>75</v>
      </c>
      <c r="AY152" s="252" t="s">
        <v>175</v>
      </c>
    </row>
    <row r="153" s="218" customFormat="true" ht="12.8" hidden="false" customHeight="false" outlineLevel="0" collapsed="false">
      <c r="B153" s="219"/>
      <c r="C153" s="220"/>
      <c r="D153" s="211" t="s">
        <v>186</v>
      </c>
      <c r="E153" s="221"/>
      <c r="F153" s="222" t="s">
        <v>936</v>
      </c>
      <c r="G153" s="220"/>
      <c r="H153" s="223" t="n">
        <v>9</v>
      </c>
      <c r="I153" s="224"/>
      <c r="J153" s="220"/>
      <c r="K153" s="220"/>
      <c r="L153" s="225"/>
      <c r="M153" s="226"/>
      <c r="N153" s="227"/>
      <c r="O153" s="227"/>
      <c r="P153" s="227"/>
      <c r="Q153" s="227"/>
      <c r="R153" s="227"/>
      <c r="S153" s="227"/>
      <c r="T153" s="228"/>
      <c r="AT153" s="229" t="s">
        <v>186</v>
      </c>
      <c r="AU153" s="229" t="s">
        <v>85</v>
      </c>
      <c r="AV153" s="218" t="s">
        <v>85</v>
      </c>
      <c r="AW153" s="218" t="s">
        <v>36</v>
      </c>
      <c r="AX153" s="218" t="s">
        <v>75</v>
      </c>
      <c r="AY153" s="229" t="s">
        <v>175</v>
      </c>
    </row>
    <row r="154" s="254" customFormat="true" ht="12.8" hidden="false" customHeight="false" outlineLevel="0" collapsed="false">
      <c r="B154" s="255"/>
      <c r="C154" s="256"/>
      <c r="D154" s="211" t="s">
        <v>186</v>
      </c>
      <c r="E154" s="257"/>
      <c r="F154" s="258" t="s">
        <v>428</v>
      </c>
      <c r="G154" s="256"/>
      <c r="H154" s="259" t="n">
        <v>82.265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AT154" s="265" t="s">
        <v>186</v>
      </c>
      <c r="AU154" s="265" t="s">
        <v>85</v>
      </c>
      <c r="AV154" s="254" t="s">
        <v>194</v>
      </c>
      <c r="AW154" s="254" t="s">
        <v>36</v>
      </c>
      <c r="AX154" s="254" t="s">
        <v>75</v>
      </c>
      <c r="AY154" s="265" t="s">
        <v>175</v>
      </c>
    </row>
    <row r="155" s="218" customFormat="true" ht="12.8" hidden="false" customHeight="false" outlineLevel="0" collapsed="false">
      <c r="B155" s="219"/>
      <c r="C155" s="220"/>
      <c r="D155" s="211" t="s">
        <v>186</v>
      </c>
      <c r="E155" s="221"/>
      <c r="F155" s="222" t="s">
        <v>431</v>
      </c>
      <c r="G155" s="220"/>
      <c r="H155" s="223" t="n">
        <v>-42.405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AT155" s="229" t="s">
        <v>186</v>
      </c>
      <c r="AU155" s="229" t="s">
        <v>85</v>
      </c>
      <c r="AV155" s="218" t="s">
        <v>85</v>
      </c>
      <c r="AW155" s="218" t="s">
        <v>36</v>
      </c>
      <c r="AX155" s="218" t="s">
        <v>75</v>
      </c>
      <c r="AY155" s="229" t="s">
        <v>175</v>
      </c>
    </row>
    <row r="156" s="230" customFormat="true" ht="12.8" hidden="false" customHeight="false" outlineLevel="0" collapsed="false">
      <c r="B156" s="231"/>
      <c r="C156" s="232"/>
      <c r="D156" s="211" t="s">
        <v>186</v>
      </c>
      <c r="E156" s="233"/>
      <c r="F156" s="234" t="s">
        <v>210</v>
      </c>
      <c r="G156" s="232"/>
      <c r="H156" s="235" t="n">
        <v>39.86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186</v>
      </c>
      <c r="AU156" s="241" t="s">
        <v>85</v>
      </c>
      <c r="AV156" s="230" t="s">
        <v>149</v>
      </c>
      <c r="AW156" s="230" t="s">
        <v>36</v>
      </c>
      <c r="AX156" s="230" t="s">
        <v>83</v>
      </c>
      <c r="AY156" s="241" t="s">
        <v>175</v>
      </c>
    </row>
    <row r="157" s="31" customFormat="true" ht="16.5" hidden="false" customHeight="true" outlineLevel="0" collapsed="false">
      <c r="A157" s="24"/>
      <c r="B157" s="25"/>
      <c r="C157" s="198" t="s">
        <v>259</v>
      </c>
      <c r="D157" s="198" t="s">
        <v>177</v>
      </c>
      <c r="E157" s="199" t="s">
        <v>433</v>
      </c>
      <c r="F157" s="200" t="s">
        <v>434</v>
      </c>
      <c r="G157" s="201" t="s">
        <v>112</v>
      </c>
      <c r="H157" s="202" t="n">
        <v>42.405</v>
      </c>
      <c r="I157" s="203"/>
      <c r="J157" s="204" t="n">
        <f aca="false">ROUND(I157*H157,2)</f>
        <v>0</v>
      </c>
      <c r="K157" s="200"/>
      <c r="L157" s="30"/>
      <c r="M157" s="205"/>
      <c r="N157" s="206" t="s">
        <v>46</v>
      </c>
      <c r="O157" s="67"/>
      <c r="P157" s="207" t="n">
        <f aca="false">O157*H157</f>
        <v>0</v>
      </c>
      <c r="Q157" s="207" t="n">
        <v>2.43408</v>
      </c>
      <c r="R157" s="207" t="n">
        <f aca="false">Q157*H157</f>
        <v>103.2171624</v>
      </c>
      <c r="S157" s="207" t="n">
        <v>0</v>
      </c>
      <c r="T157" s="208" t="n">
        <f aca="false">S157*H157</f>
        <v>0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R157" s="209" t="s">
        <v>149</v>
      </c>
      <c r="AT157" s="209" t="s">
        <v>177</v>
      </c>
      <c r="AU157" s="209" t="s">
        <v>85</v>
      </c>
      <c r="AY157" s="3" t="s">
        <v>175</v>
      </c>
      <c r="BE157" s="210" t="n">
        <f aca="false">IF(N157="základní",J157,0)</f>
        <v>0</v>
      </c>
      <c r="BF157" s="210" t="n">
        <f aca="false">IF(N157="snížená",J157,0)</f>
        <v>0</v>
      </c>
      <c r="BG157" s="210" t="n">
        <f aca="false">IF(N157="zákl. přenesená",J157,0)</f>
        <v>0</v>
      </c>
      <c r="BH157" s="210" t="n">
        <f aca="false">IF(N157="sníž. přenesená",J157,0)</f>
        <v>0</v>
      </c>
      <c r="BI157" s="210" t="n">
        <f aca="false">IF(N157="nulová",J157,0)</f>
        <v>0</v>
      </c>
      <c r="BJ157" s="3" t="s">
        <v>83</v>
      </c>
      <c r="BK157" s="210" t="n">
        <f aca="false">ROUND(I157*H157,2)</f>
        <v>0</v>
      </c>
      <c r="BL157" s="3" t="s">
        <v>149</v>
      </c>
      <c r="BM157" s="209" t="s">
        <v>435</v>
      </c>
    </row>
    <row r="158" s="31" customFormat="true" ht="12.8" hidden="false" customHeight="false" outlineLevel="0" collapsed="false">
      <c r="A158" s="24"/>
      <c r="B158" s="25"/>
      <c r="C158" s="26"/>
      <c r="D158" s="211" t="s">
        <v>182</v>
      </c>
      <c r="E158" s="26"/>
      <c r="F158" s="212" t="s">
        <v>436</v>
      </c>
      <c r="G158" s="26"/>
      <c r="H158" s="26"/>
      <c r="I158" s="213"/>
      <c r="J158" s="26"/>
      <c r="K158" s="26"/>
      <c r="L158" s="30"/>
      <c r="M158" s="214"/>
      <c r="N158" s="215"/>
      <c r="O158" s="67"/>
      <c r="P158" s="67"/>
      <c r="Q158" s="67"/>
      <c r="R158" s="67"/>
      <c r="S158" s="67"/>
      <c r="T158" s="68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T158" s="3" t="s">
        <v>182</v>
      </c>
      <c r="AU158" s="3" t="s">
        <v>85</v>
      </c>
    </row>
    <row r="159" s="31" customFormat="true" ht="31.3" hidden="false" customHeight="false" outlineLevel="0" collapsed="false">
      <c r="A159" s="24"/>
      <c r="B159" s="25"/>
      <c r="C159" s="26"/>
      <c r="D159" s="211" t="s">
        <v>411</v>
      </c>
      <c r="E159" s="26"/>
      <c r="F159" s="253" t="s">
        <v>937</v>
      </c>
      <c r="G159" s="26"/>
      <c r="H159" s="26"/>
      <c r="I159" s="213"/>
      <c r="J159" s="26"/>
      <c r="K159" s="26"/>
      <c r="L159" s="30"/>
      <c r="M159" s="214"/>
      <c r="N159" s="215"/>
      <c r="O159" s="67"/>
      <c r="P159" s="67"/>
      <c r="Q159" s="67"/>
      <c r="R159" s="67"/>
      <c r="S159" s="67"/>
      <c r="T159" s="68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T159" s="3" t="s">
        <v>411</v>
      </c>
      <c r="AU159" s="3" t="s">
        <v>85</v>
      </c>
    </row>
    <row r="160" s="218" customFormat="true" ht="12.8" hidden="false" customHeight="false" outlineLevel="0" collapsed="false">
      <c r="B160" s="219"/>
      <c r="C160" s="220"/>
      <c r="D160" s="211" t="s">
        <v>186</v>
      </c>
      <c r="E160" s="221"/>
      <c r="F160" s="222" t="s">
        <v>438</v>
      </c>
      <c r="G160" s="220"/>
      <c r="H160" s="223" t="n">
        <v>42.405</v>
      </c>
      <c r="I160" s="224"/>
      <c r="J160" s="220"/>
      <c r="K160" s="220"/>
      <c r="L160" s="225"/>
      <c r="M160" s="226"/>
      <c r="N160" s="227"/>
      <c r="O160" s="227"/>
      <c r="P160" s="227"/>
      <c r="Q160" s="227"/>
      <c r="R160" s="227"/>
      <c r="S160" s="227"/>
      <c r="T160" s="228"/>
      <c r="AT160" s="229" t="s">
        <v>186</v>
      </c>
      <c r="AU160" s="229" t="s">
        <v>85</v>
      </c>
      <c r="AV160" s="218" t="s">
        <v>85</v>
      </c>
      <c r="AW160" s="218" t="s">
        <v>36</v>
      </c>
      <c r="AX160" s="218" t="s">
        <v>75</v>
      </c>
      <c r="AY160" s="229" t="s">
        <v>175</v>
      </c>
    </row>
    <row r="161" s="230" customFormat="true" ht="12.8" hidden="false" customHeight="false" outlineLevel="0" collapsed="false">
      <c r="B161" s="231"/>
      <c r="C161" s="232"/>
      <c r="D161" s="211" t="s">
        <v>186</v>
      </c>
      <c r="E161" s="233" t="s">
        <v>114</v>
      </c>
      <c r="F161" s="234" t="s">
        <v>210</v>
      </c>
      <c r="G161" s="232"/>
      <c r="H161" s="235" t="n">
        <v>42.405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186</v>
      </c>
      <c r="AU161" s="241" t="s">
        <v>85</v>
      </c>
      <c r="AV161" s="230" t="s">
        <v>149</v>
      </c>
      <c r="AW161" s="230" t="s">
        <v>36</v>
      </c>
      <c r="AX161" s="230" t="s">
        <v>83</v>
      </c>
      <c r="AY161" s="241" t="s">
        <v>175</v>
      </c>
    </row>
    <row r="162" s="31" customFormat="true" ht="16.5" hidden="false" customHeight="true" outlineLevel="0" collapsed="false">
      <c r="A162" s="24"/>
      <c r="B162" s="25"/>
      <c r="C162" s="198" t="s">
        <v>273</v>
      </c>
      <c r="D162" s="198" t="s">
        <v>177</v>
      </c>
      <c r="E162" s="199" t="s">
        <v>440</v>
      </c>
      <c r="F162" s="200" t="s">
        <v>441</v>
      </c>
      <c r="G162" s="201" t="s">
        <v>129</v>
      </c>
      <c r="H162" s="202" t="n">
        <v>64.35</v>
      </c>
      <c r="I162" s="203"/>
      <c r="J162" s="204" t="n">
        <f aca="false">ROUND(I162*H162,2)</f>
        <v>0</v>
      </c>
      <c r="K162" s="200" t="s">
        <v>180</v>
      </c>
      <c r="L162" s="30"/>
      <c r="M162" s="205"/>
      <c r="N162" s="206" t="s">
        <v>46</v>
      </c>
      <c r="O162" s="67"/>
      <c r="P162" s="207" t="n">
        <f aca="false">O162*H162</f>
        <v>0</v>
      </c>
      <c r="Q162" s="207" t="n">
        <v>0</v>
      </c>
      <c r="R162" s="207" t="n">
        <f aca="false">Q162*H162</f>
        <v>0</v>
      </c>
      <c r="S162" s="207" t="n">
        <v>0</v>
      </c>
      <c r="T162" s="208" t="n">
        <f aca="false">S162*H162</f>
        <v>0</v>
      </c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R162" s="209" t="s">
        <v>149</v>
      </c>
      <c r="AT162" s="209" t="s">
        <v>177</v>
      </c>
      <c r="AU162" s="209" t="s">
        <v>85</v>
      </c>
      <c r="AY162" s="3" t="s">
        <v>175</v>
      </c>
      <c r="BE162" s="210" t="n">
        <f aca="false">IF(N162="základní",J162,0)</f>
        <v>0</v>
      </c>
      <c r="BF162" s="210" t="n">
        <f aca="false">IF(N162="snížená",J162,0)</f>
        <v>0</v>
      </c>
      <c r="BG162" s="210" t="n">
        <f aca="false">IF(N162="zákl. přenesená",J162,0)</f>
        <v>0</v>
      </c>
      <c r="BH162" s="210" t="n">
        <f aca="false">IF(N162="sníž. přenesená",J162,0)</f>
        <v>0</v>
      </c>
      <c r="BI162" s="210" t="n">
        <f aca="false">IF(N162="nulová",J162,0)</f>
        <v>0</v>
      </c>
      <c r="BJ162" s="3" t="s">
        <v>83</v>
      </c>
      <c r="BK162" s="210" t="n">
        <f aca="false">ROUND(I162*H162,2)</f>
        <v>0</v>
      </c>
      <c r="BL162" s="3" t="s">
        <v>149</v>
      </c>
      <c r="BM162" s="209" t="s">
        <v>688</v>
      </c>
    </row>
    <row r="163" s="31" customFormat="true" ht="16.4" hidden="false" customHeight="false" outlineLevel="0" collapsed="false">
      <c r="A163" s="24"/>
      <c r="B163" s="25"/>
      <c r="C163" s="26"/>
      <c r="D163" s="211" t="s">
        <v>182</v>
      </c>
      <c r="E163" s="26"/>
      <c r="F163" s="212" t="s">
        <v>443</v>
      </c>
      <c r="G163" s="26"/>
      <c r="H163" s="26"/>
      <c r="I163" s="213"/>
      <c r="J163" s="26"/>
      <c r="K163" s="26"/>
      <c r="L163" s="30"/>
      <c r="M163" s="214"/>
      <c r="N163" s="215"/>
      <c r="O163" s="67"/>
      <c r="P163" s="67"/>
      <c r="Q163" s="67"/>
      <c r="R163" s="67"/>
      <c r="S163" s="67"/>
      <c r="T163" s="68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T163" s="3" t="s">
        <v>182</v>
      </c>
      <c r="AU163" s="3" t="s">
        <v>85</v>
      </c>
    </row>
    <row r="164" s="31" customFormat="true" ht="12.8" hidden="false" customHeight="false" outlineLevel="0" collapsed="false">
      <c r="A164" s="24"/>
      <c r="B164" s="25"/>
      <c r="C164" s="26"/>
      <c r="D164" s="216" t="s">
        <v>184</v>
      </c>
      <c r="E164" s="26"/>
      <c r="F164" s="217" t="s">
        <v>444</v>
      </c>
      <c r="G164" s="26"/>
      <c r="H164" s="26"/>
      <c r="I164" s="213"/>
      <c r="J164" s="26"/>
      <c r="K164" s="26"/>
      <c r="L164" s="30"/>
      <c r="M164" s="214"/>
      <c r="N164" s="215"/>
      <c r="O164" s="67"/>
      <c r="P164" s="67"/>
      <c r="Q164" s="67"/>
      <c r="R164" s="67"/>
      <c r="S164" s="67"/>
      <c r="T164" s="68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T164" s="3" t="s">
        <v>184</v>
      </c>
      <c r="AU164" s="3" t="s">
        <v>85</v>
      </c>
    </row>
    <row r="165" s="242" customFormat="true" ht="12.8" hidden="false" customHeight="false" outlineLevel="0" collapsed="false">
      <c r="B165" s="243"/>
      <c r="C165" s="244"/>
      <c r="D165" s="211" t="s">
        <v>186</v>
      </c>
      <c r="E165" s="245"/>
      <c r="F165" s="246" t="s">
        <v>919</v>
      </c>
      <c r="G165" s="244"/>
      <c r="H165" s="245"/>
      <c r="I165" s="247"/>
      <c r="J165" s="244"/>
      <c r="K165" s="244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186</v>
      </c>
      <c r="AU165" s="252" t="s">
        <v>85</v>
      </c>
      <c r="AV165" s="242" t="s">
        <v>83</v>
      </c>
      <c r="AW165" s="242" t="s">
        <v>36</v>
      </c>
      <c r="AX165" s="242" t="s">
        <v>75</v>
      </c>
      <c r="AY165" s="252" t="s">
        <v>175</v>
      </c>
    </row>
    <row r="166" s="218" customFormat="true" ht="12.8" hidden="false" customHeight="false" outlineLevel="0" collapsed="false">
      <c r="B166" s="219"/>
      <c r="C166" s="220"/>
      <c r="D166" s="211" t="s">
        <v>186</v>
      </c>
      <c r="E166" s="221"/>
      <c r="F166" s="222" t="s">
        <v>938</v>
      </c>
      <c r="G166" s="220"/>
      <c r="H166" s="223" t="n">
        <v>64.35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AT166" s="229" t="s">
        <v>186</v>
      </c>
      <c r="AU166" s="229" t="s">
        <v>85</v>
      </c>
      <c r="AV166" s="218" t="s">
        <v>85</v>
      </c>
      <c r="AW166" s="218" t="s">
        <v>36</v>
      </c>
      <c r="AX166" s="218" t="s">
        <v>83</v>
      </c>
      <c r="AY166" s="229" t="s">
        <v>175</v>
      </c>
    </row>
    <row r="167" s="31" customFormat="true" ht="16.5" hidden="false" customHeight="true" outlineLevel="0" collapsed="false">
      <c r="A167" s="24"/>
      <c r="B167" s="25"/>
      <c r="C167" s="198" t="s">
        <v>280</v>
      </c>
      <c r="D167" s="198" t="s">
        <v>177</v>
      </c>
      <c r="E167" s="199" t="s">
        <v>447</v>
      </c>
      <c r="F167" s="200" t="s">
        <v>448</v>
      </c>
      <c r="G167" s="201" t="s">
        <v>129</v>
      </c>
      <c r="H167" s="202" t="n">
        <v>69</v>
      </c>
      <c r="I167" s="203"/>
      <c r="J167" s="204" t="n">
        <f aca="false">ROUND(I167*H167,2)</f>
        <v>0</v>
      </c>
      <c r="K167" s="200" t="s">
        <v>180</v>
      </c>
      <c r="L167" s="30"/>
      <c r="M167" s="205"/>
      <c r="N167" s="206" t="s">
        <v>46</v>
      </c>
      <c r="O167" s="67"/>
      <c r="P167" s="207" t="n">
        <f aca="false">O167*H167</f>
        <v>0</v>
      </c>
      <c r="Q167" s="207" t="n">
        <v>0</v>
      </c>
      <c r="R167" s="207" t="n">
        <f aca="false">Q167*H167</f>
        <v>0</v>
      </c>
      <c r="S167" s="207" t="n">
        <v>0</v>
      </c>
      <c r="T167" s="208" t="n">
        <f aca="false">S167*H167</f>
        <v>0</v>
      </c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R167" s="209" t="s">
        <v>149</v>
      </c>
      <c r="AT167" s="209" t="s">
        <v>177</v>
      </c>
      <c r="AU167" s="209" t="s">
        <v>85</v>
      </c>
      <c r="AY167" s="3" t="s">
        <v>175</v>
      </c>
      <c r="BE167" s="210" t="n">
        <f aca="false">IF(N167="základní",J167,0)</f>
        <v>0</v>
      </c>
      <c r="BF167" s="210" t="n">
        <f aca="false">IF(N167="snížená",J167,0)</f>
        <v>0</v>
      </c>
      <c r="BG167" s="210" t="n">
        <f aca="false">IF(N167="zákl. přenesená",J167,0)</f>
        <v>0</v>
      </c>
      <c r="BH167" s="210" t="n">
        <f aca="false">IF(N167="sníž. přenesená",J167,0)</f>
        <v>0</v>
      </c>
      <c r="BI167" s="210" t="n">
        <f aca="false">IF(N167="nulová",J167,0)</f>
        <v>0</v>
      </c>
      <c r="BJ167" s="3" t="s">
        <v>83</v>
      </c>
      <c r="BK167" s="210" t="n">
        <f aca="false">ROUND(I167*H167,2)</f>
        <v>0</v>
      </c>
      <c r="BL167" s="3" t="s">
        <v>149</v>
      </c>
      <c r="BM167" s="209" t="s">
        <v>691</v>
      </c>
    </row>
    <row r="168" s="31" customFormat="true" ht="16.4" hidden="false" customHeight="false" outlineLevel="0" collapsed="false">
      <c r="A168" s="24"/>
      <c r="B168" s="25"/>
      <c r="C168" s="26"/>
      <c r="D168" s="211" t="s">
        <v>182</v>
      </c>
      <c r="E168" s="26"/>
      <c r="F168" s="212" t="s">
        <v>450</v>
      </c>
      <c r="G168" s="26"/>
      <c r="H168" s="26"/>
      <c r="I168" s="213"/>
      <c r="J168" s="26"/>
      <c r="K168" s="26"/>
      <c r="L168" s="30"/>
      <c r="M168" s="214"/>
      <c r="N168" s="215"/>
      <c r="O168" s="67"/>
      <c r="P168" s="67"/>
      <c r="Q168" s="67"/>
      <c r="R168" s="67"/>
      <c r="S168" s="67"/>
      <c r="T168" s="68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T168" s="3" t="s">
        <v>182</v>
      </c>
      <c r="AU168" s="3" t="s">
        <v>85</v>
      </c>
    </row>
    <row r="169" s="31" customFormat="true" ht="12.8" hidden="false" customHeight="false" outlineLevel="0" collapsed="false">
      <c r="A169" s="24"/>
      <c r="B169" s="25"/>
      <c r="C169" s="26"/>
      <c r="D169" s="216" t="s">
        <v>184</v>
      </c>
      <c r="E169" s="26"/>
      <c r="F169" s="217" t="s">
        <v>451</v>
      </c>
      <c r="G169" s="26"/>
      <c r="H169" s="26"/>
      <c r="I169" s="213"/>
      <c r="J169" s="26"/>
      <c r="K169" s="26"/>
      <c r="L169" s="30"/>
      <c r="M169" s="214"/>
      <c r="N169" s="215"/>
      <c r="O169" s="67"/>
      <c r="P169" s="67"/>
      <c r="Q169" s="67"/>
      <c r="R169" s="67"/>
      <c r="S169" s="67"/>
      <c r="T169" s="68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T169" s="3" t="s">
        <v>184</v>
      </c>
      <c r="AU169" s="3" t="s">
        <v>85</v>
      </c>
    </row>
    <row r="170" s="218" customFormat="true" ht="12.8" hidden="false" customHeight="false" outlineLevel="0" collapsed="false">
      <c r="B170" s="219"/>
      <c r="C170" s="220"/>
      <c r="D170" s="211" t="s">
        <v>186</v>
      </c>
      <c r="E170" s="221"/>
      <c r="F170" s="222" t="s">
        <v>939</v>
      </c>
      <c r="G170" s="220"/>
      <c r="H170" s="223" t="n">
        <v>69</v>
      </c>
      <c r="I170" s="224"/>
      <c r="J170" s="220"/>
      <c r="K170" s="220"/>
      <c r="L170" s="225"/>
      <c r="M170" s="226"/>
      <c r="N170" s="227"/>
      <c r="O170" s="227"/>
      <c r="P170" s="227"/>
      <c r="Q170" s="227"/>
      <c r="R170" s="227"/>
      <c r="S170" s="227"/>
      <c r="T170" s="228"/>
      <c r="AT170" s="229" t="s">
        <v>186</v>
      </c>
      <c r="AU170" s="229" t="s">
        <v>85</v>
      </c>
      <c r="AV170" s="218" t="s">
        <v>85</v>
      </c>
      <c r="AW170" s="218" t="s">
        <v>36</v>
      </c>
      <c r="AX170" s="218" t="s">
        <v>83</v>
      </c>
      <c r="AY170" s="229" t="s">
        <v>175</v>
      </c>
    </row>
    <row r="171" s="181" customFormat="true" ht="22.8" hidden="false" customHeight="true" outlineLevel="0" collapsed="false">
      <c r="B171" s="182"/>
      <c r="C171" s="183"/>
      <c r="D171" s="184" t="s">
        <v>74</v>
      </c>
      <c r="E171" s="196" t="s">
        <v>460</v>
      </c>
      <c r="F171" s="196" t="s">
        <v>461</v>
      </c>
      <c r="G171" s="183"/>
      <c r="H171" s="183"/>
      <c r="I171" s="186"/>
      <c r="J171" s="197" t="n">
        <f aca="false">BK171</f>
        <v>0</v>
      </c>
      <c r="K171" s="183"/>
      <c r="L171" s="188"/>
      <c r="M171" s="189"/>
      <c r="N171" s="190"/>
      <c r="O171" s="190"/>
      <c r="P171" s="191" t="n">
        <f aca="false">SUM(P172:P183)</f>
        <v>0</v>
      </c>
      <c r="Q171" s="190"/>
      <c r="R171" s="191" t="n">
        <f aca="false">SUM(R172:R183)</f>
        <v>0</v>
      </c>
      <c r="S171" s="190"/>
      <c r="T171" s="192" t="n">
        <f aca="false">SUM(T172:T183)</f>
        <v>0</v>
      </c>
      <c r="AR171" s="193" t="s">
        <v>83</v>
      </c>
      <c r="AT171" s="194" t="s">
        <v>74</v>
      </c>
      <c r="AU171" s="194" t="s">
        <v>83</v>
      </c>
      <c r="AY171" s="193" t="s">
        <v>175</v>
      </c>
      <c r="BK171" s="195" t="n">
        <f aca="false">SUM(BK172:BK183)</f>
        <v>0</v>
      </c>
    </row>
    <row r="172" s="31" customFormat="true" ht="16.5" hidden="false" customHeight="true" outlineLevel="0" collapsed="false">
      <c r="A172" s="24"/>
      <c r="B172" s="25"/>
      <c r="C172" s="198" t="s">
        <v>286</v>
      </c>
      <c r="D172" s="198" t="s">
        <v>177</v>
      </c>
      <c r="E172" s="199" t="s">
        <v>470</v>
      </c>
      <c r="F172" s="200" t="s">
        <v>471</v>
      </c>
      <c r="G172" s="201" t="s">
        <v>384</v>
      </c>
      <c r="H172" s="202" t="n">
        <v>103.214</v>
      </c>
      <c r="I172" s="203"/>
      <c r="J172" s="204" t="n">
        <f aca="false">ROUND(I172*H172,2)</f>
        <v>0</v>
      </c>
      <c r="K172" s="200" t="s">
        <v>180</v>
      </c>
      <c r="L172" s="30"/>
      <c r="M172" s="205"/>
      <c r="N172" s="206" t="s">
        <v>46</v>
      </c>
      <c r="O172" s="67"/>
      <c r="P172" s="207" t="n">
        <f aca="false">O172*H172</f>
        <v>0</v>
      </c>
      <c r="Q172" s="207" t="n">
        <v>0</v>
      </c>
      <c r="R172" s="207" t="n">
        <f aca="false">Q172*H172</f>
        <v>0</v>
      </c>
      <c r="S172" s="207" t="n">
        <v>0</v>
      </c>
      <c r="T172" s="208" t="n">
        <f aca="false">S172*H172</f>
        <v>0</v>
      </c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R172" s="209" t="s">
        <v>149</v>
      </c>
      <c r="AT172" s="209" t="s">
        <v>177</v>
      </c>
      <c r="AU172" s="209" t="s">
        <v>85</v>
      </c>
      <c r="AY172" s="3" t="s">
        <v>175</v>
      </c>
      <c r="BE172" s="210" t="n">
        <f aca="false">IF(N172="základní",J172,0)</f>
        <v>0</v>
      </c>
      <c r="BF172" s="210" t="n">
        <f aca="false">IF(N172="snížená",J172,0)</f>
        <v>0</v>
      </c>
      <c r="BG172" s="210" t="n">
        <f aca="false">IF(N172="zákl. přenesená",J172,0)</f>
        <v>0</v>
      </c>
      <c r="BH172" s="210" t="n">
        <f aca="false">IF(N172="sníž. přenesená",J172,0)</f>
        <v>0</v>
      </c>
      <c r="BI172" s="210" t="n">
        <f aca="false">IF(N172="nulová",J172,0)</f>
        <v>0</v>
      </c>
      <c r="BJ172" s="3" t="s">
        <v>83</v>
      </c>
      <c r="BK172" s="210" t="n">
        <f aca="false">ROUND(I172*H172,2)</f>
        <v>0</v>
      </c>
      <c r="BL172" s="3" t="s">
        <v>149</v>
      </c>
      <c r="BM172" s="209" t="s">
        <v>472</v>
      </c>
    </row>
    <row r="173" s="31" customFormat="true" ht="12.8" hidden="false" customHeight="false" outlineLevel="0" collapsed="false">
      <c r="A173" s="24"/>
      <c r="B173" s="25"/>
      <c r="C173" s="26"/>
      <c r="D173" s="211" t="s">
        <v>182</v>
      </c>
      <c r="E173" s="26"/>
      <c r="F173" s="212" t="s">
        <v>473</v>
      </c>
      <c r="G173" s="26"/>
      <c r="H173" s="26"/>
      <c r="I173" s="213"/>
      <c r="J173" s="26"/>
      <c r="K173" s="26"/>
      <c r="L173" s="30"/>
      <c r="M173" s="214"/>
      <c r="N173" s="215"/>
      <c r="O173" s="67"/>
      <c r="P173" s="67"/>
      <c r="Q173" s="67"/>
      <c r="R173" s="67"/>
      <c r="S173" s="67"/>
      <c r="T173" s="68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T173" s="3" t="s">
        <v>182</v>
      </c>
      <c r="AU173" s="3" t="s">
        <v>85</v>
      </c>
    </row>
    <row r="174" s="31" customFormat="true" ht="12.8" hidden="false" customHeight="false" outlineLevel="0" collapsed="false">
      <c r="A174" s="24"/>
      <c r="B174" s="25"/>
      <c r="C174" s="26"/>
      <c r="D174" s="216" t="s">
        <v>184</v>
      </c>
      <c r="E174" s="26"/>
      <c r="F174" s="217" t="s">
        <v>474</v>
      </c>
      <c r="G174" s="26"/>
      <c r="H174" s="26"/>
      <c r="I174" s="213"/>
      <c r="J174" s="26"/>
      <c r="K174" s="26"/>
      <c r="L174" s="30"/>
      <c r="M174" s="214"/>
      <c r="N174" s="215"/>
      <c r="O174" s="67"/>
      <c r="P174" s="67"/>
      <c r="Q174" s="67"/>
      <c r="R174" s="67"/>
      <c r="S174" s="67"/>
      <c r="T174" s="68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T174" s="3" t="s">
        <v>184</v>
      </c>
      <c r="AU174" s="3" t="s">
        <v>85</v>
      </c>
    </row>
    <row r="175" s="218" customFormat="true" ht="12.8" hidden="false" customHeight="false" outlineLevel="0" collapsed="false">
      <c r="B175" s="219"/>
      <c r="C175" s="220"/>
      <c r="D175" s="211" t="s">
        <v>186</v>
      </c>
      <c r="E175" s="221"/>
      <c r="F175" s="222" t="s">
        <v>475</v>
      </c>
      <c r="G175" s="220"/>
      <c r="H175" s="223" t="n">
        <v>103.214</v>
      </c>
      <c r="I175" s="224"/>
      <c r="J175" s="220"/>
      <c r="K175" s="220"/>
      <c r="L175" s="225"/>
      <c r="M175" s="226"/>
      <c r="N175" s="227"/>
      <c r="O175" s="227"/>
      <c r="P175" s="227"/>
      <c r="Q175" s="227"/>
      <c r="R175" s="227"/>
      <c r="S175" s="227"/>
      <c r="T175" s="228"/>
      <c r="AT175" s="229" t="s">
        <v>186</v>
      </c>
      <c r="AU175" s="229" t="s">
        <v>85</v>
      </c>
      <c r="AV175" s="218" t="s">
        <v>85</v>
      </c>
      <c r="AW175" s="218" t="s">
        <v>36</v>
      </c>
      <c r="AX175" s="218" t="s">
        <v>83</v>
      </c>
      <c r="AY175" s="229" t="s">
        <v>175</v>
      </c>
    </row>
    <row r="176" s="31" customFormat="true" ht="16.5" hidden="false" customHeight="true" outlineLevel="0" collapsed="false">
      <c r="A176" s="24"/>
      <c r="B176" s="25"/>
      <c r="C176" s="198" t="s">
        <v>292</v>
      </c>
      <c r="D176" s="198" t="s">
        <v>177</v>
      </c>
      <c r="E176" s="199" t="s">
        <v>477</v>
      </c>
      <c r="F176" s="200" t="s">
        <v>478</v>
      </c>
      <c r="G176" s="201" t="s">
        <v>384</v>
      </c>
      <c r="H176" s="202" t="n">
        <v>103.214</v>
      </c>
      <c r="I176" s="203"/>
      <c r="J176" s="204" t="n">
        <f aca="false">ROUND(I176*H176,2)</f>
        <v>0</v>
      </c>
      <c r="K176" s="200" t="s">
        <v>180</v>
      </c>
      <c r="L176" s="30"/>
      <c r="M176" s="205"/>
      <c r="N176" s="206" t="s">
        <v>46</v>
      </c>
      <c r="O176" s="67"/>
      <c r="P176" s="207" t="n">
        <f aca="false">O176*H176</f>
        <v>0</v>
      </c>
      <c r="Q176" s="207" t="n">
        <v>0</v>
      </c>
      <c r="R176" s="207" t="n">
        <f aca="false">Q176*H176</f>
        <v>0</v>
      </c>
      <c r="S176" s="207" t="n">
        <v>0</v>
      </c>
      <c r="T176" s="208" t="n">
        <f aca="false">S176*H176</f>
        <v>0</v>
      </c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R176" s="209" t="s">
        <v>149</v>
      </c>
      <c r="AT176" s="209" t="s">
        <v>177</v>
      </c>
      <c r="AU176" s="209" t="s">
        <v>85</v>
      </c>
      <c r="AY176" s="3" t="s">
        <v>175</v>
      </c>
      <c r="BE176" s="210" t="n">
        <f aca="false">IF(N176="základní",J176,0)</f>
        <v>0</v>
      </c>
      <c r="BF176" s="210" t="n">
        <f aca="false">IF(N176="snížená",J176,0)</f>
        <v>0</v>
      </c>
      <c r="BG176" s="210" t="n">
        <f aca="false">IF(N176="zákl. přenesená",J176,0)</f>
        <v>0</v>
      </c>
      <c r="BH176" s="210" t="n">
        <f aca="false">IF(N176="sníž. přenesená",J176,0)</f>
        <v>0</v>
      </c>
      <c r="BI176" s="210" t="n">
        <f aca="false">IF(N176="nulová",J176,0)</f>
        <v>0</v>
      </c>
      <c r="BJ176" s="3" t="s">
        <v>83</v>
      </c>
      <c r="BK176" s="210" t="n">
        <f aca="false">ROUND(I176*H176,2)</f>
        <v>0</v>
      </c>
      <c r="BL176" s="3" t="s">
        <v>149</v>
      </c>
      <c r="BM176" s="209" t="s">
        <v>479</v>
      </c>
    </row>
    <row r="177" s="31" customFormat="true" ht="16.4" hidden="false" customHeight="false" outlineLevel="0" collapsed="false">
      <c r="A177" s="24"/>
      <c r="B177" s="25"/>
      <c r="C177" s="26"/>
      <c r="D177" s="211" t="s">
        <v>182</v>
      </c>
      <c r="E177" s="26"/>
      <c r="F177" s="212" t="s">
        <v>480</v>
      </c>
      <c r="G177" s="26"/>
      <c r="H177" s="26"/>
      <c r="I177" s="213"/>
      <c r="J177" s="26"/>
      <c r="K177" s="26"/>
      <c r="L177" s="30"/>
      <c r="M177" s="214"/>
      <c r="N177" s="215"/>
      <c r="O177" s="67"/>
      <c r="P177" s="67"/>
      <c r="Q177" s="67"/>
      <c r="R177" s="67"/>
      <c r="S177" s="67"/>
      <c r="T177" s="68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T177" s="3" t="s">
        <v>182</v>
      </c>
      <c r="AU177" s="3" t="s">
        <v>85</v>
      </c>
    </row>
    <row r="178" s="31" customFormat="true" ht="12.8" hidden="false" customHeight="false" outlineLevel="0" collapsed="false">
      <c r="A178" s="24"/>
      <c r="B178" s="25"/>
      <c r="C178" s="26"/>
      <c r="D178" s="216" t="s">
        <v>184</v>
      </c>
      <c r="E178" s="26"/>
      <c r="F178" s="217" t="s">
        <v>481</v>
      </c>
      <c r="G178" s="26"/>
      <c r="H178" s="26"/>
      <c r="I178" s="213"/>
      <c r="J178" s="26"/>
      <c r="K178" s="26"/>
      <c r="L178" s="30"/>
      <c r="M178" s="214"/>
      <c r="N178" s="215"/>
      <c r="O178" s="67"/>
      <c r="P178" s="67"/>
      <c r="Q178" s="67"/>
      <c r="R178" s="67"/>
      <c r="S178" s="67"/>
      <c r="T178" s="68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T178" s="3" t="s">
        <v>184</v>
      </c>
      <c r="AU178" s="3" t="s">
        <v>85</v>
      </c>
    </row>
    <row r="179" s="218" customFormat="true" ht="12.8" hidden="false" customHeight="false" outlineLevel="0" collapsed="false">
      <c r="B179" s="219"/>
      <c r="C179" s="220"/>
      <c r="D179" s="211" t="s">
        <v>186</v>
      </c>
      <c r="E179" s="221"/>
      <c r="F179" s="222" t="s">
        <v>482</v>
      </c>
      <c r="G179" s="220"/>
      <c r="H179" s="223" t="n">
        <v>103.214</v>
      </c>
      <c r="I179" s="224"/>
      <c r="J179" s="220"/>
      <c r="K179" s="220"/>
      <c r="L179" s="225"/>
      <c r="M179" s="226"/>
      <c r="N179" s="227"/>
      <c r="O179" s="227"/>
      <c r="P179" s="227"/>
      <c r="Q179" s="227"/>
      <c r="R179" s="227"/>
      <c r="S179" s="227"/>
      <c r="T179" s="228"/>
      <c r="AT179" s="229" t="s">
        <v>186</v>
      </c>
      <c r="AU179" s="229" t="s">
        <v>85</v>
      </c>
      <c r="AV179" s="218" t="s">
        <v>85</v>
      </c>
      <c r="AW179" s="218" t="s">
        <v>36</v>
      </c>
      <c r="AX179" s="218" t="s">
        <v>83</v>
      </c>
      <c r="AY179" s="229" t="s">
        <v>175</v>
      </c>
    </row>
    <row r="180" s="31" customFormat="true" ht="16.5" hidden="false" customHeight="true" outlineLevel="0" collapsed="false">
      <c r="A180" s="24"/>
      <c r="B180" s="25"/>
      <c r="C180" s="198" t="s">
        <v>298</v>
      </c>
      <c r="D180" s="198" t="s">
        <v>177</v>
      </c>
      <c r="E180" s="199" t="s">
        <v>484</v>
      </c>
      <c r="F180" s="200" t="s">
        <v>485</v>
      </c>
      <c r="G180" s="201" t="s">
        <v>384</v>
      </c>
      <c r="H180" s="202" t="n">
        <v>103.214</v>
      </c>
      <c r="I180" s="203"/>
      <c r="J180" s="204" t="n">
        <f aca="false">ROUND(I180*H180,2)</f>
        <v>0</v>
      </c>
      <c r="K180" s="200" t="s">
        <v>180</v>
      </c>
      <c r="L180" s="30"/>
      <c r="M180" s="205"/>
      <c r="N180" s="206" t="s">
        <v>46</v>
      </c>
      <c r="O180" s="67"/>
      <c r="P180" s="207" t="n">
        <f aca="false">O180*H180</f>
        <v>0</v>
      </c>
      <c r="Q180" s="207" t="n">
        <v>0</v>
      </c>
      <c r="R180" s="207" t="n">
        <f aca="false">Q180*H180</f>
        <v>0</v>
      </c>
      <c r="S180" s="207" t="n">
        <v>0</v>
      </c>
      <c r="T180" s="208" t="n">
        <f aca="false">S180*H180</f>
        <v>0</v>
      </c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R180" s="209" t="s">
        <v>149</v>
      </c>
      <c r="AT180" s="209" t="s">
        <v>177</v>
      </c>
      <c r="AU180" s="209" t="s">
        <v>85</v>
      </c>
      <c r="AY180" s="3" t="s">
        <v>175</v>
      </c>
      <c r="BE180" s="210" t="n">
        <f aca="false">IF(N180="základní",J180,0)</f>
        <v>0</v>
      </c>
      <c r="BF180" s="210" t="n">
        <f aca="false">IF(N180="snížená",J180,0)</f>
        <v>0</v>
      </c>
      <c r="BG180" s="210" t="n">
        <f aca="false">IF(N180="zákl. přenesená",J180,0)</f>
        <v>0</v>
      </c>
      <c r="BH180" s="210" t="n">
        <f aca="false">IF(N180="sníž. přenesená",J180,0)</f>
        <v>0</v>
      </c>
      <c r="BI180" s="210" t="n">
        <f aca="false">IF(N180="nulová",J180,0)</f>
        <v>0</v>
      </c>
      <c r="BJ180" s="3" t="s">
        <v>83</v>
      </c>
      <c r="BK180" s="210" t="n">
        <f aca="false">ROUND(I180*H180,2)</f>
        <v>0</v>
      </c>
      <c r="BL180" s="3" t="s">
        <v>149</v>
      </c>
      <c r="BM180" s="209" t="s">
        <v>486</v>
      </c>
    </row>
    <row r="181" s="31" customFormat="true" ht="16.4" hidden="false" customHeight="false" outlineLevel="0" collapsed="false">
      <c r="A181" s="24"/>
      <c r="B181" s="25"/>
      <c r="C181" s="26"/>
      <c r="D181" s="211" t="s">
        <v>182</v>
      </c>
      <c r="E181" s="26"/>
      <c r="F181" s="212" t="s">
        <v>487</v>
      </c>
      <c r="G181" s="26"/>
      <c r="H181" s="26"/>
      <c r="I181" s="213"/>
      <c r="J181" s="26"/>
      <c r="K181" s="26"/>
      <c r="L181" s="30"/>
      <c r="M181" s="214"/>
      <c r="N181" s="215"/>
      <c r="O181" s="67"/>
      <c r="P181" s="67"/>
      <c r="Q181" s="67"/>
      <c r="R181" s="67"/>
      <c r="S181" s="67"/>
      <c r="T181" s="68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T181" s="3" t="s">
        <v>182</v>
      </c>
      <c r="AU181" s="3" t="s">
        <v>85</v>
      </c>
    </row>
    <row r="182" s="31" customFormat="true" ht="12.8" hidden="false" customHeight="false" outlineLevel="0" collapsed="false">
      <c r="A182" s="24"/>
      <c r="B182" s="25"/>
      <c r="C182" s="26"/>
      <c r="D182" s="216" t="s">
        <v>184</v>
      </c>
      <c r="E182" s="26"/>
      <c r="F182" s="217" t="s">
        <v>488</v>
      </c>
      <c r="G182" s="26"/>
      <c r="H182" s="26"/>
      <c r="I182" s="213"/>
      <c r="J182" s="26"/>
      <c r="K182" s="26"/>
      <c r="L182" s="30"/>
      <c r="M182" s="214"/>
      <c r="N182" s="215"/>
      <c r="O182" s="67"/>
      <c r="P182" s="67"/>
      <c r="Q182" s="67"/>
      <c r="R182" s="67"/>
      <c r="S182" s="67"/>
      <c r="T182" s="68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T182" s="3" t="s">
        <v>184</v>
      </c>
      <c r="AU182" s="3" t="s">
        <v>85</v>
      </c>
    </row>
    <row r="183" s="218" customFormat="true" ht="12.8" hidden="false" customHeight="false" outlineLevel="0" collapsed="false">
      <c r="B183" s="219"/>
      <c r="C183" s="220"/>
      <c r="D183" s="211" t="s">
        <v>186</v>
      </c>
      <c r="E183" s="221"/>
      <c r="F183" s="222" t="s">
        <v>489</v>
      </c>
      <c r="G183" s="220"/>
      <c r="H183" s="223" t="n">
        <v>103.214</v>
      </c>
      <c r="I183" s="224"/>
      <c r="J183" s="220"/>
      <c r="K183" s="220"/>
      <c r="L183" s="225"/>
      <c r="M183" s="226"/>
      <c r="N183" s="227"/>
      <c r="O183" s="227"/>
      <c r="P183" s="227"/>
      <c r="Q183" s="227"/>
      <c r="R183" s="227"/>
      <c r="S183" s="227"/>
      <c r="T183" s="228"/>
      <c r="AT183" s="229" t="s">
        <v>186</v>
      </c>
      <c r="AU183" s="229" t="s">
        <v>85</v>
      </c>
      <c r="AV183" s="218" t="s">
        <v>85</v>
      </c>
      <c r="AW183" s="218" t="s">
        <v>36</v>
      </c>
      <c r="AX183" s="218" t="s">
        <v>83</v>
      </c>
      <c r="AY183" s="229" t="s">
        <v>175</v>
      </c>
    </row>
    <row r="184" s="181" customFormat="true" ht="22.8" hidden="false" customHeight="true" outlineLevel="0" collapsed="false">
      <c r="B184" s="182"/>
      <c r="C184" s="183"/>
      <c r="D184" s="184" t="s">
        <v>74</v>
      </c>
      <c r="E184" s="196" t="s">
        <v>490</v>
      </c>
      <c r="F184" s="196" t="s">
        <v>491</v>
      </c>
      <c r="G184" s="183"/>
      <c r="H184" s="183"/>
      <c r="I184" s="186"/>
      <c r="J184" s="197" t="n">
        <f aca="false">BK184</f>
        <v>0</v>
      </c>
      <c r="K184" s="183"/>
      <c r="L184" s="188"/>
      <c r="M184" s="189"/>
      <c r="N184" s="190"/>
      <c r="O184" s="190"/>
      <c r="P184" s="191" t="n">
        <f aca="false">SUM(P185:P187)</f>
        <v>0</v>
      </c>
      <c r="Q184" s="190"/>
      <c r="R184" s="191" t="n">
        <f aca="false">SUM(R185:R187)</f>
        <v>0</v>
      </c>
      <c r="S184" s="190"/>
      <c r="T184" s="192" t="n">
        <f aca="false">SUM(T185:T187)</f>
        <v>0</v>
      </c>
      <c r="AR184" s="193" t="s">
        <v>83</v>
      </c>
      <c r="AT184" s="194" t="s">
        <v>74</v>
      </c>
      <c r="AU184" s="194" t="s">
        <v>83</v>
      </c>
      <c r="AY184" s="193" t="s">
        <v>175</v>
      </c>
      <c r="BK184" s="195" t="n">
        <f aca="false">SUM(BK185:BK187)</f>
        <v>0</v>
      </c>
    </row>
    <row r="185" s="31" customFormat="true" ht="16.5" hidden="false" customHeight="true" outlineLevel="0" collapsed="false">
      <c r="A185" s="24"/>
      <c r="B185" s="25"/>
      <c r="C185" s="198" t="s">
        <v>304</v>
      </c>
      <c r="D185" s="198" t="s">
        <v>177</v>
      </c>
      <c r="E185" s="199" t="s">
        <v>493</v>
      </c>
      <c r="F185" s="200" t="s">
        <v>494</v>
      </c>
      <c r="G185" s="201" t="s">
        <v>384</v>
      </c>
      <c r="H185" s="202" t="n">
        <v>265.943</v>
      </c>
      <c r="I185" s="203"/>
      <c r="J185" s="204" t="n">
        <f aca="false">ROUND(I185*H185,2)</f>
        <v>0</v>
      </c>
      <c r="K185" s="200" t="s">
        <v>180</v>
      </c>
      <c r="L185" s="30"/>
      <c r="M185" s="205"/>
      <c r="N185" s="206" t="s">
        <v>46</v>
      </c>
      <c r="O185" s="67"/>
      <c r="P185" s="207" t="n">
        <f aca="false">O185*H185</f>
        <v>0</v>
      </c>
      <c r="Q185" s="207" t="n">
        <v>0</v>
      </c>
      <c r="R185" s="207" t="n">
        <f aca="false">Q185*H185</f>
        <v>0</v>
      </c>
      <c r="S185" s="207" t="n">
        <v>0</v>
      </c>
      <c r="T185" s="208" t="n">
        <f aca="false">S185*H185</f>
        <v>0</v>
      </c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R185" s="209" t="s">
        <v>149</v>
      </c>
      <c r="AT185" s="209" t="s">
        <v>177</v>
      </c>
      <c r="AU185" s="209" t="s">
        <v>85</v>
      </c>
      <c r="AY185" s="3" t="s">
        <v>175</v>
      </c>
      <c r="BE185" s="210" t="n">
        <f aca="false">IF(N185="základní",J185,0)</f>
        <v>0</v>
      </c>
      <c r="BF185" s="210" t="n">
        <f aca="false">IF(N185="snížená",J185,0)</f>
        <v>0</v>
      </c>
      <c r="BG185" s="210" t="n">
        <f aca="false">IF(N185="zákl. přenesená",J185,0)</f>
        <v>0</v>
      </c>
      <c r="BH185" s="210" t="n">
        <f aca="false">IF(N185="sníž. přenesená",J185,0)</f>
        <v>0</v>
      </c>
      <c r="BI185" s="210" t="n">
        <f aca="false">IF(N185="nulová",J185,0)</f>
        <v>0</v>
      </c>
      <c r="BJ185" s="3" t="s">
        <v>83</v>
      </c>
      <c r="BK185" s="210" t="n">
        <f aca="false">ROUND(I185*H185,2)</f>
        <v>0</v>
      </c>
      <c r="BL185" s="3" t="s">
        <v>149</v>
      </c>
      <c r="BM185" s="209" t="s">
        <v>495</v>
      </c>
    </row>
    <row r="186" s="31" customFormat="true" ht="12.8" hidden="false" customHeight="false" outlineLevel="0" collapsed="false">
      <c r="A186" s="24"/>
      <c r="B186" s="25"/>
      <c r="C186" s="26"/>
      <c r="D186" s="211" t="s">
        <v>182</v>
      </c>
      <c r="E186" s="26"/>
      <c r="F186" s="212" t="s">
        <v>496</v>
      </c>
      <c r="G186" s="26"/>
      <c r="H186" s="26"/>
      <c r="I186" s="213"/>
      <c r="J186" s="26"/>
      <c r="K186" s="26"/>
      <c r="L186" s="30"/>
      <c r="M186" s="214"/>
      <c r="N186" s="215"/>
      <c r="O186" s="67"/>
      <c r="P186" s="67"/>
      <c r="Q186" s="67"/>
      <c r="R186" s="67"/>
      <c r="S186" s="67"/>
      <c r="T186" s="68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T186" s="3" t="s">
        <v>182</v>
      </c>
      <c r="AU186" s="3" t="s">
        <v>85</v>
      </c>
    </row>
    <row r="187" s="31" customFormat="true" ht="12.8" hidden="false" customHeight="false" outlineLevel="0" collapsed="false">
      <c r="A187" s="24"/>
      <c r="B187" s="25"/>
      <c r="C187" s="26"/>
      <c r="D187" s="216" t="s">
        <v>184</v>
      </c>
      <c r="E187" s="26"/>
      <c r="F187" s="217" t="s">
        <v>497</v>
      </c>
      <c r="G187" s="26"/>
      <c r="H187" s="26"/>
      <c r="I187" s="213"/>
      <c r="J187" s="26"/>
      <c r="K187" s="26"/>
      <c r="L187" s="30"/>
      <c r="M187" s="266"/>
      <c r="N187" s="267"/>
      <c r="O187" s="268"/>
      <c r="P187" s="268"/>
      <c r="Q187" s="268"/>
      <c r="R187" s="268"/>
      <c r="S187" s="268"/>
      <c r="T187" s="269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T187" s="3" t="s">
        <v>184</v>
      </c>
      <c r="AU187" s="3" t="s">
        <v>85</v>
      </c>
    </row>
    <row r="188" s="31" customFormat="true" ht="6.95" hidden="false" customHeight="true" outlineLevel="0" collapsed="false">
      <c r="A188" s="24"/>
      <c r="B188" s="45"/>
      <c r="C188" s="46"/>
      <c r="D188" s="46"/>
      <c r="E188" s="46"/>
      <c r="F188" s="46"/>
      <c r="G188" s="46"/>
      <c r="H188" s="46"/>
      <c r="I188" s="46"/>
      <c r="J188" s="46"/>
      <c r="K188" s="46"/>
      <c r="L188" s="30"/>
      <c r="M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</row>
  </sheetData>
  <sheetProtection algorithmName="SHA-512" hashValue="5q4d53bXxGlJ0k0nx7Bkb/jGvNIwYfe2zFcuGIv1WGkf53pnqzzJyHUdDBQT1U6N8vtXCLHj/Rujnogd6vieiA==" saltValue="SQdmzh78vhL8ILvFDtVadO+GSan1lyxL8JuUBb5s7R+adIsqltDYRgsnP1YMAYHD+q3yZHaGO8reLNK9WlyQeA==" spinCount="100000" sheet="true" password="cc35" objects="true" scenarios="true" formatColumns="false" formatRows="false" autoFilter="false"/>
  <autoFilter ref="C83:K187"/>
  <mergeCells count="9">
    <mergeCell ref="L2:V2"/>
    <mergeCell ref="E7:H7"/>
    <mergeCell ref="E9:H9"/>
    <mergeCell ref="E18:H18"/>
    <mergeCell ref="E27:H27"/>
    <mergeCell ref="E48:H48"/>
    <mergeCell ref="E50:H50"/>
    <mergeCell ref="E74:H74"/>
    <mergeCell ref="E76:H76"/>
  </mergeCells>
  <hyperlinks>
    <hyperlink ref="F89" r:id="rId1" display="https://podminky.urs.cz/item/CS_URS_2025_01/114203104"/>
    <hyperlink ref="F95" r:id="rId2" display="https://podminky.urs.cz/item/CS_URS_2025_01/114253301"/>
    <hyperlink ref="F99" r:id="rId3" display="https://podminky.urs.cz/item/CS_URS_2025_01/124253101"/>
    <hyperlink ref="F108" r:id="rId4" display="https://podminky.urs.cz/item/CS_URS_2025_01/127751111"/>
    <hyperlink ref="F112" r:id="rId5" display="https://podminky.urs.cz/item/CS_URS_2025_01/162451106"/>
    <hyperlink ref="F118" r:id="rId6" display="https://podminky.urs.cz/item/CS_URS_2025_01/162351143"/>
    <hyperlink ref="F122" r:id="rId7" display="https://podminky.urs.cz/item/CS_URS_2025_01/167151111"/>
    <hyperlink ref="F126" r:id="rId8" display="https://podminky.urs.cz/item/CS_URS_2025_01/171151131"/>
    <hyperlink ref="F132" r:id="rId9" display="https://podminky.urs.cz/item/CS_URS_2025_01/171251201"/>
    <hyperlink ref="F136" r:id="rId10" display="https://podminky.urs.cz/item/CS_URS_2025_01/182112121"/>
    <hyperlink ref="F142" r:id="rId11" display="https://podminky.urs.cz/item/CS_URS_2025_01/462512270"/>
    <hyperlink ref="F148" r:id="rId12" display="https://podminky.urs.cz/item/CS_URS_2025_01/462512370"/>
    <hyperlink ref="F164" r:id="rId13" display="https://podminky.urs.cz/item/CS_URS_2025_01/462519002"/>
    <hyperlink ref="F169" r:id="rId14" display="https://podminky.urs.cz/item/CS_URS_2025_01/462519003"/>
    <hyperlink ref="F174" r:id="rId15" display="https://podminky.urs.cz/item/CS_URS_2025_01/997321511"/>
    <hyperlink ref="F178" r:id="rId16" display="https://podminky.urs.cz/item/CS_URS_2025_01/997321519"/>
    <hyperlink ref="F182" r:id="rId17" display="https://podminky.urs.cz/item/CS_URS_2025_01/997321611"/>
    <hyperlink ref="F187" r:id="rId18" display="https://podminky.urs.cz/item/CS_URS_2025_01/99833201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LibreOffice/25.2.0.3$Windows_X86_64 LibreOffice_project/e1cf4a87eb02d755bce1a01209907ea5ddc8f069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2025-03-04T20:23:46Z</dcterms:created>
  <dc:creator/>
  <dc:description/>
  <dc:language>cs-CZ</dc:language>
  <cp:lastModifiedBy/>
  <dcterms:modified xsi:type="dcterms:W3CDTF">2025-03-04T20:23:48Z</dcterms:modified>
  <cp:revision>2</cp:revision>
  <dc:subject/>
  <dc:title/>
</cp:coreProperties>
</file>