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ernatik\Desktop\"/>
    </mc:Choice>
  </mc:AlternateContent>
  <xr:revisionPtr revIDLastSave="0" documentId="8_{9D930779-B744-420F-8A5C-68E8BE72907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9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'09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'09 01 Pol'!$A$1:$Y$42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6" i="1" l="1"/>
  <c r="I55" i="1"/>
  <c r="I54" i="1"/>
  <c r="I53" i="1"/>
  <c r="G42" i="1"/>
  <c r="F42" i="1"/>
  <c r="G41" i="1"/>
  <c r="F41" i="1"/>
  <c r="G39" i="1"/>
  <c r="F39" i="1"/>
  <c r="G41" i="12"/>
  <c r="BA16" i="12"/>
  <c r="BA12" i="12"/>
  <c r="G8" i="12"/>
  <c r="G9" i="12"/>
  <c r="I9" i="12"/>
  <c r="I8" i="12" s="1"/>
  <c r="K9" i="12"/>
  <c r="K8" i="12" s="1"/>
  <c r="M9" i="12"/>
  <c r="O9" i="12"/>
  <c r="Q9" i="12"/>
  <c r="Q8" i="12" s="1"/>
  <c r="V9" i="12"/>
  <c r="V8" i="12" s="1"/>
  <c r="G11" i="12"/>
  <c r="I11" i="12"/>
  <c r="K11" i="12"/>
  <c r="M11" i="12"/>
  <c r="O11" i="12"/>
  <c r="Q11" i="12"/>
  <c r="V11" i="12"/>
  <c r="G15" i="12"/>
  <c r="I15" i="12"/>
  <c r="K15" i="12"/>
  <c r="M15" i="12"/>
  <c r="O15" i="12"/>
  <c r="Q15" i="12"/>
  <c r="V15" i="12"/>
  <c r="G17" i="12"/>
  <c r="M17" i="12" s="1"/>
  <c r="I17" i="12"/>
  <c r="K17" i="12"/>
  <c r="O17" i="12"/>
  <c r="O8" i="12" s="1"/>
  <c r="Q17" i="12"/>
  <c r="V17" i="12"/>
  <c r="G19" i="12"/>
  <c r="M19" i="12" s="1"/>
  <c r="I19" i="12"/>
  <c r="K19" i="12"/>
  <c r="O19" i="12"/>
  <c r="Q19" i="12"/>
  <c r="V19" i="12"/>
  <c r="G21" i="12"/>
  <c r="I21" i="12"/>
  <c r="K21" i="12"/>
  <c r="M21" i="12"/>
  <c r="O21" i="12"/>
  <c r="Q21" i="12"/>
  <c r="V21" i="12"/>
  <c r="G23" i="12"/>
  <c r="I23" i="12"/>
  <c r="K23" i="12"/>
  <c r="M23" i="12"/>
  <c r="O23" i="12"/>
  <c r="Q23" i="12"/>
  <c r="V23" i="12"/>
  <c r="G24" i="12"/>
  <c r="AF41" i="12" s="1"/>
  <c r="I24" i="12"/>
  <c r="K24" i="12"/>
  <c r="O24" i="12"/>
  <c r="Q24" i="12"/>
  <c r="V24" i="12"/>
  <c r="G27" i="12"/>
  <c r="I27" i="12"/>
  <c r="Q27" i="12"/>
  <c r="V27" i="12"/>
  <c r="G28" i="12"/>
  <c r="I28" i="12"/>
  <c r="K28" i="12"/>
  <c r="K27" i="12" s="1"/>
  <c r="M28" i="12"/>
  <c r="M27" i="12" s="1"/>
  <c r="O28" i="12"/>
  <c r="O27" i="12" s="1"/>
  <c r="Q28" i="12"/>
  <c r="V28" i="12"/>
  <c r="G32" i="12"/>
  <c r="K32" i="12"/>
  <c r="M32" i="12"/>
  <c r="G33" i="12"/>
  <c r="I33" i="12"/>
  <c r="I32" i="12" s="1"/>
  <c r="K33" i="12"/>
  <c r="M33" i="12"/>
  <c r="O33" i="12"/>
  <c r="O32" i="12" s="1"/>
  <c r="Q33" i="12"/>
  <c r="Q32" i="12" s="1"/>
  <c r="V33" i="12"/>
  <c r="V32" i="12" s="1"/>
  <c r="K35" i="12"/>
  <c r="O35" i="12"/>
  <c r="Q35" i="12"/>
  <c r="G36" i="12"/>
  <c r="I36" i="12"/>
  <c r="K36" i="12"/>
  <c r="M36" i="12"/>
  <c r="O36" i="12"/>
  <c r="Q36" i="12"/>
  <c r="V36" i="12"/>
  <c r="V35" i="12" s="1"/>
  <c r="G37" i="12"/>
  <c r="I37" i="12"/>
  <c r="K37" i="12"/>
  <c r="M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I35" i="12" s="1"/>
  <c r="K39" i="12"/>
  <c r="O39" i="12"/>
  <c r="Q39" i="12"/>
  <c r="V39" i="12"/>
  <c r="AE41" i="12"/>
  <c r="I20" i="1"/>
  <c r="I19" i="1"/>
  <c r="I18" i="1"/>
  <c r="I17" i="1"/>
  <c r="I16" i="1"/>
  <c r="I57" i="1"/>
  <c r="J56" i="1" s="1"/>
  <c r="J54" i="1"/>
  <c r="J53" i="1"/>
  <c r="F43" i="1"/>
  <c r="G23" i="1" s="1"/>
  <c r="G43" i="1"/>
  <c r="G25" i="1" s="1"/>
  <c r="H43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J55" i="1" l="1"/>
  <c r="J57" i="1" s="1"/>
  <c r="I42" i="1"/>
  <c r="I41" i="1"/>
  <c r="A27" i="1"/>
  <c r="M35" i="12"/>
  <c r="G35" i="12"/>
  <c r="M24" i="12"/>
  <c r="M8" i="12" s="1"/>
  <c r="I21" i="1"/>
  <c r="J39" i="1"/>
  <c r="J43" i="1" s="1"/>
  <c r="J42" i="1"/>
  <c r="J41" i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Matěj Bernatík</author>
  </authors>
  <commentList>
    <comment ref="S6" authorId="0" shapeId="0" xr:uid="{EE37A117-0944-4FBC-A2E7-E41D4A11F5F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21D6DA2D-B49A-4CFB-AD6D-A0DB8B4AF78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<sst xmlns="http://schemas.openxmlformats.org/spreadsheetml/2006/main" count="299" uniqueCount="158">
  <si>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</si>
  <si>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</si>
  <si>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</si>
  <si>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</si>
  <si>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</si>
  <si>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</si>
  <si>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</si>
  <si>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</si>
  <si>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</si>
  <si>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</si>
  <si>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</si>
  <si>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</si>
  <si>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</si>
  <si>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</si>
  <si>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</si>
  <si>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</si>
  <si>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</si>
  <si>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</si>
  <si>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</si>
  <si>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</si>
  <si>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</si>
  <si>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</si>
  <si>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</si>
  <si>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</si>
  <si>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</si>
  <si>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</si>
  <si>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</si>
  <si>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</si>
  <si>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</si>
  <si>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</si>
  <si>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</si>
  <si>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</si>
  <si>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</si>
  <si>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</si>
  <si>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</si>
  <si>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</si>
  <si>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</si>
  <si>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</si>
  <si>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</si>
  <si>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</si>
  <si>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</si>
  <si>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</si>
  <si>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</si>
  <si>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</si>
  <si>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SC2025/I</t>
  </si>
  <si>
    <t>09</t>
  </si>
  <si>
    <t>PŠ Běla, Písečná ř.km 11,400-11,600</t>
  </si>
  <si>
    <t>Objekt:</t>
  </si>
  <si>
    <t>Rozpočet:</t>
  </si>
  <si>
    <t>Povodí Odry, státní podnik</t>
  </si>
  <si>
    <t>Varenská 3101/49</t>
  </si>
  <si>
    <t>Ostrava-Moravská Ostrava</t>
  </si>
  <si>
    <t>70200</t>
  </si>
  <si>
    <t>70890021</t>
  </si>
  <si>
    <t>CZ70890021</t>
  </si>
  <si>
    <t>Stavba</t>
  </si>
  <si>
    <t>Stavební objekt</t>
  </si>
  <si>
    <t>Celkem za stavbu</t>
  </si>
  <si>
    <t>CZK</t>
  </si>
  <si>
    <t>#POPS</t>
  </si>
  <si>
    <t>#POPO</t>
  </si>
  <si>
    <t>#POPR</t>
  </si>
  <si>
    <t>Rekapitulace dílů</t>
  </si>
  <si>
    <t>Typ dílu</t>
  </si>
  <si>
    <t>1</t>
  </si>
  <si>
    <t>Zemní práce</t>
  </si>
  <si>
    <t>4</t>
  </si>
  <si>
    <t>Vodorovné konstrukce</t>
  </si>
  <si>
    <t>9</t>
  </si>
  <si>
    <t>Ostatní konstrukce, bourání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</si>
  <si>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</si>
  <si>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</si>
  <si>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</si>
  <si>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</si>
  <si>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</si>
  <si>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</si>
  <si>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</si>
  <si>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</si>
  <si>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</si>
  <si>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</si>
  <si>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</si>
  <si>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</si>
  <si>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</si>
  <si>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</si>
  <si>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</si>
  <si>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</si>
  <si>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</si>
  <si>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</si>
  <si>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</si>
  <si>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</si>
  <si>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</si>
  <si>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</si>
  <si>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</si>
  <si>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</si>
  <si>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</si>
  <si>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</si>
  <si>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</si>
  <si>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</si>
  <si>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</si>
  <si>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</si>
  <si>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</si>
  <si>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122703601R00</t>
  </si>
  <si>
    <t>Odstranění nánosů při únosnosti dna přes 15 do 40 kPa</t>
  </si>
  <si>
    <t>m3</t>
  </si>
  <si>
    <t>800-1</t>
  </si>
  <si>
    <t>RTS 25/ II</t>
  </si>
  <si>
    <t>RTS 25/ I</t>
  </si>
  <si>
    <t>Práce</t>
  </si>
  <si>
    <t>Běžná</t>
  </si>
  <si>
    <t>POL1_</t>
  </si>
  <si>
    <t>z vypuštěných vodních nádrží nebo rybníků s uložením do hromad na vzdálenost do 20 m ve výkopišti,</t>
  </si>
  <si>
    <t>SPI</t>
  </si>
  <si>
    <t>124203101R00</t>
  </si>
  <si>
    <t xml:space="preserve">Vykopávky pro koryta vodotečí v hornině 3, do 1 000 m3 </t>
  </si>
  <si>
    <t>se svislým přemístění výkopku do 4 m a s přehozením výkopku na vzdálenost do 3 m nebo s naložením na dopravní prostředek,</t>
  </si>
  <si>
    <t>Km 11,400-11,445 : 45*1*0,8</t>
  </si>
  <si>
    <t>VV</t>
  </si>
  <si>
    <t>Km 11,520-11,600 : 80*1*0,8</t>
  </si>
  <si>
    <t>124203119R00</t>
  </si>
  <si>
    <t>Vykopávky pro koryta vodotečí příplatek k cenám   za vykopávky pro koryta vodotečí v tekoucí vodě při LTM, v hornině 3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</si>
  <si>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</si>
  <si>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</si>
  <si>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</si>
  <si>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162701105R00</t>
  </si>
  <si>
    <t>Vodorovné přemístění výkopku z horniny 1 až 4, na vzdálenost přes 9 000  do 10 000 m</t>
  </si>
  <si>
    <t>162253102R00</t>
  </si>
  <si>
    <t>Vodorovné přemístění nánosu při únosnosti dna  přes 15 do 40 kPa  na vzdálenost přes 20 do 40 m</t>
  </si>
  <si>
    <t>z vodních nádrží nebo rybníků s vyklopením a hrubým urovnáním skládky,</t>
  </si>
  <si>
    <t>167101102R00</t>
  </si>
  <si>
    <t>Nakládání, skládání, překládání neulehlého výkopku nakládání výkopku  přes 100 m3, z horniny 1 až 4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</si>
  <si>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</si>
  <si>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</si>
  <si>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</si>
  <si>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</si>
  <si>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POP</t>
  </si>
  <si>
    <t>463212121R00</t>
  </si>
  <si>
    <t xml:space="preserve">Rovnanina z lomového kamene vyplnění spár a dutin těženým kamenivem,  </t>
  </si>
  <si>
    <t>832-1</t>
  </si>
  <si>
    <t>Indiv</t>
  </si>
  <si>
    <t>upraveného, tříděného, jakékoliv tloušťky rovnaniny</t>
  </si>
  <si>
    <t>Km 11,400-11,445 : 45*(1*0,8+2*0,6)</t>
  </si>
  <si>
    <t>Km 11,520-11,600 : 80*(1*0,8+3*0,6)</t>
  </si>
  <si>
    <t>998332011R00</t>
  </si>
  <si>
    <t xml:space="preserve">Přesun hmot pro úpravy toků, hráze rybniční přesun hmot pro úpravy toků a kanály délky do 7000 m, hráze ochranné, rybniční a ostatní,  </t>
  </si>
  <si>
    <t>t</t>
  </si>
  <si>
    <t>ochranné a kanály délky do 7 000 m</t>
  </si>
  <si>
    <t>R001</t>
  </si>
  <si>
    <t>Záchranný odlov a transfer vodních živočichů</t>
  </si>
  <si>
    <t>kpl</t>
  </si>
  <si>
    <t>Vlastní</t>
  </si>
  <si>
    <t>R002</t>
  </si>
  <si>
    <t>Biologický dohled stavby</t>
  </si>
  <si>
    <t>R003</t>
  </si>
  <si>
    <t>Dočasný sjezd</t>
  </si>
  <si>
    <t>R004</t>
  </si>
  <si>
    <t>Převedení vody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</si>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</sst>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erver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YNHdODbuLdvDNVvRbooIII+LD7r/zOuqqmweiNI+X6HShnXNgySY/EAc93Z//ab6eYUSpGwPyg8A/dQIdPkviw==" saltValue="Qmq96GuDrbQU6i2qmvc2Aw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abSelected="1" topLeftCell="B1" zoomScaleNormal="100" zoomScaleSheetLayoutView="75" workbookViewId="0">
      <selection activeCell="O31" sqref="O31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/>
      <c r="E2" s="114" t="s">
        <v>46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108">
        <v>4569168</v>
      </c>
      <c r="B4" s="122" t="s">
        <v>48</v>
      </c>
      <c r="C4" s="123"/>
      <c r="D4" s="124"/>
      <c r="E4" s="125"/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42</v>
      </c>
      <c r="D5" s="128" t="s">
        <v>49</v>
      </c>
      <c r="E5" s="91"/>
      <c r="F5" s="91"/>
      <c r="G5" s="91"/>
      <c r="H5" s="18" t="s">
        <v>40</v>
      </c>
      <c r="I5" s="130" t="s">
        <v>53</v>
      </c>
      <c r="J5" s="8"/>
    </row>
    <row r="6" spans="1:15" ht="15.75" customHeight="1" x14ac:dyDescent="0.25">
      <c r="A6" s="2"/>
      <c r="B6" s="28"/>
      <c r="C6" s="55"/>
      <c r="D6" s="110" t="s">
        <v>50</v>
      </c>
      <c r="E6" s="92"/>
      <c r="F6" s="92"/>
      <c r="G6" s="92"/>
      <c r="H6" s="18" t="s">
        <v>34</v>
      </c>
      <c r="I6" s="130" t="s">
        <v>54</v>
      </c>
      <c r="J6" s="8"/>
    </row>
    <row r="7" spans="1:15" ht="15.75" customHeight="1" x14ac:dyDescent="0.25">
      <c r="A7" s="2"/>
      <c r="B7" s="29"/>
      <c r="C7" s="56"/>
      <c r="D7" s="109" t="s">
        <v>52</v>
      </c>
      <c r="E7" s="129" t="s">
        <v>51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SUMIF(F53:F56,A16,I53:I56)+SUMIF(F53:F56,"PSU",I53:I56)</f>
        <v>0</v>
      </c>
      <c r="J16" s="85"/>
    </row>
    <row r="17" spans="1:10" ht="23.25" customHeight="1" x14ac:dyDescent="0.25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SUMIF(F53:F56,A17,I53:I56)</f>
        <v>0</v>
      </c>
      <c r="J17" s="85"/>
    </row>
    <row r="18" spans="1:10" ht="23.25" customHeight="1" x14ac:dyDescent="0.25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SUMIF(F53:F56,A18,I53:I56)</f>
        <v>0</v>
      </c>
      <c r="J18" s="85"/>
    </row>
    <row r="19" spans="1:10" ht="23.25" customHeight="1" x14ac:dyDescent="0.25">
      <c r="A19" s="201" t="s">
        <v>70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SUMIF(F53:F56,A19,I53:I56)</f>
        <v>0</v>
      </c>
      <c r="J19" s="85"/>
    </row>
    <row r="20" spans="1:10" ht="23.25" customHeight="1" x14ac:dyDescent="0.25">
      <c r="A20" s="201" t="s">
        <v>71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SUMIF(F53:F56,A20,I53:I56)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3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5">
      <c r="A39" s="138">
        <v>1</v>
      </c>
      <c r="B39" s="149" t="s">
        <v>55</v>
      </c>
      <c r="C39" s="150"/>
      <c r="D39" s="150"/>
      <c r="E39" s="150"/>
      <c r="F39" s="151">
        <f>'09 01 Pol'!AE41</f>
        <v>0</v>
      </c>
      <c r="G39" s="152">
        <f>'09 01 Pol'!AF41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10" ht="25.5" hidden="1" customHeight="1" x14ac:dyDescent="0.25">
      <c r="A40" s="138">
        <v>2</v>
      </c>
      <c r="B40" s="156"/>
      <c r="C40" s="157" t="s">
        <v>56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5">
      <c r="A41" s="138">
        <v>2</v>
      </c>
      <c r="B41" s="156" t="s">
        <v>45</v>
      </c>
      <c r="C41" s="157" t="s">
        <v>46</v>
      </c>
      <c r="D41" s="157"/>
      <c r="E41" s="157"/>
      <c r="F41" s="158">
        <f>'09 01 Pol'!AE41</f>
        <v>0</v>
      </c>
      <c r="G41" s="159">
        <f>'09 01 Pol'!AF41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10" ht="25.5" hidden="1" customHeight="1" x14ac:dyDescent="0.25">
      <c r="A42" s="138">
        <v>3</v>
      </c>
      <c r="B42" s="162" t="s">
        <v>43</v>
      </c>
      <c r="C42" s="150" t="s">
        <v>44</v>
      </c>
      <c r="D42" s="150"/>
      <c r="E42" s="150"/>
      <c r="F42" s="163">
        <f>'09 01 Pol'!AE41</f>
        <v>0</v>
      </c>
      <c r="G42" s="153">
        <f>'09 01 Pol'!AF41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hidden="1" customHeight="1" x14ac:dyDescent="0.25">
      <c r="A43" s="138"/>
      <c r="B43" s="164" t="s">
        <v>57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5">
      <c r="A45" t="s">
        <v>59</v>
      </c>
    </row>
    <row r="46" spans="1:10" x14ac:dyDescent="0.25">
      <c r="A46" t="s">
        <v>60</v>
      </c>
    </row>
    <row r="47" spans="1:10" x14ac:dyDescent="0.25">
      <c r="A47" t="s">
        <v>61</v>
      </c>
    </row>
    <row r="50" spans="1:10" ht="15.6" x14ac:dyDescent="0.3">
      <c r="B50" s="180" t="s">
        <v>62</v>
      </c>
    </row>
    <row r="52" spans="1:10" ht="25.5" customHeight="1" x14ac:dyDescent="0.25">
      <c r="A52" s="182"/>
      <c r="B52" s="185" t="s">
        <v>17</v>
      </c>
      <c r="C52" s="185" t="s">
        <v>5</v>
      </c>
      <c r="D52" s="186"/>
      <c r="E52" s="186"/>
      <c r="F52" s="187" t="s">
        <v>63</v>
      </c>
      <c r="G52" s="187"/>
      <c r="H52" s="187"/>
      <c r="I52" s="187" t="s">
        <v>29</v>
      </c>
      <c r="J52" s="187" t="s">
        <v>0</v>
      </c>
    </row>
    <row r="53" spans="1:10" ht="36.75" customHeight="1" x14ac:dyDescent="0.25">
      <c r="A53" s="183"/>
      <c r="B53" s="188" t="s">
        <v>64</v>
      </c>
      <c r="C53" s="189" t="s">
        <v>65</v>
      </c>
      <c r="D53" s="190"/>
      <c r="E53" s="190"/>
      <c r="F53" s="197" t="s">
        <v>24</v>
      </c>
      <c r="G53" s="198"/>
      <c r="H53" s="198"/>
      <c r="I53" s="198">
        <f>'09 01 Pol'!G8</f>
        <v>0</v>
      </c>
      <c r="J53" s="194" t="str">
        <f>IF(I57=0,"",I53/I57*100)</f>
        <v/>
      </c>
    </row>
    <row r="54" spans="1:10" ht="36.75" customHeight="1" x14ac:dyDescent="0.25">
      <c r="A54" s="183"/>
      <c r="B54" s="188" t="s">
        <v>66</v>
      </c>
      <c r="C54" s="189" t="s">
        <v>67</v>
      </c>
      <c r="D54" s="190"/>
      <c r="E54" s="190"/>
      <c r="F54" s="197" t="s">
        <v>24</v>
      </c>
      <c r="G54" s="198"/>
      <c r="H54" s="198"/>
      <c r="I54" s="198">
        <f>'09 01 Pol'!G27</f>
        <v>0</v>
      </c>
      <c r="J54" s="194" t="str">
        <f>IF(I57=0,"",I54/I57*100)</f>
        <v/>
      </c>
    </row>
    <row r="55" spans="1:10" ht="36.75" customHeight="1" x14ac:dyDescent="0.25">
      <c r="A55" s="183"/>
      <c r="B55" s="188" t="s">
        <v>68</v>
      </c>
      <c r="C55" s="189" t="s">
        <v>69</v>
      </c>
      <c r="D55" s="190"/>
      <c r="E55" s="190"/>
      <c r="F55" s="197" t="s">
        <v>24</v>
      </c>
      <c r="G55" s="198"/>
      <c r="H55" s="198"/>
      <c r="I55" s="198">
        <f>'09 01 Pol'!G32</f>
        <v>0</v>
      </c>
      <c r="J55" s="194" t="str">
        <f>IF(I57=0,"",I55/I57*100)</f>
        <v/>
      </c>
    </row>
    <row r="56" spans="1:10" ht="36.75" customHeight="1" x14ac:dyDescent="0.25">
      <c r="A56" s="183"/>
      <c r="B56" s="188" t="s">
        <v>70</v>
      </c>
      <c r="C56" s="189" t="s">
        <v>27</v>
      </c>
      <c r="D56" s="190"/>
      <c r="E56" s="190"/>
      <c r="F56" s="197" t="s">
        <v>70</v>
      </c>
      <c r="G56" s="198"/>
      <c r="H56" s="198"/>
      <c r="I56" s="198">
        <f>'09 01 Pol'!G35</f>
        <v>0</v>
      </c>
      <c r="J56" s="194" t="str">
        <f>IF(I57=0,"",I56/I57*100)</f>
        <v/>
      </c>
    </row>
    <row r="57" spans="1:10" ht="25.5" customHeight="1" x14ac:dyDescent="0.25">
      <c r="A57" s="184"/>
      <c r="B57" s="191" t="s">
        <v>1</v>
      </c>
      <c r="C57" s="192"/>
      <c r="D57" s="193"/>
      <c r="E57" s="193"/>
      <c r="F57" s="199"/>
      <c r="G57" s="200"/>
      <c r="H57" s="200"/>
      <c r="I57" s="200">
        <f>SUM(I53:I56)</f>
        <v>0</v>
      </c>
      <c r="J57" s="195">
        <f>SUM(J53:J56)</f>
        <v>0</v>
      </c>
    </row>
    <row r="58" spans="1:10" x14ac:dyDescent="0.25">
      <c r="F58" s="137"/>
      <c r="G58" s="137"/>
      <c r="H58" s="137"/>
      <c r="I58" s="137"/>
      <c r="J58" s="196"/>
    </row>
    <row r="59" spans="1:10" x14ac:dyDescent="0.25">
      <c r="F59" s="137"/>
      <c r="G59" s="137"/>
      <c r="H59" s="137"/>
      <c r="I59" s="137"/>
      <c r="J59" s="196"/>
    </row>
    <row r="60" spans="1:10" x14ac:dyDescent="0.25">
      <c r="F60" s="137"/>
      <c r="G60" s="137"/>
      <c r="H60" s="137"/>
      <c r="I60" s="137"/>
      <c r="J60" s="196"/>
    </row>
  </sheetData>
  <sheetProtection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C53:E53"/>
    <mergeCell ref="C54:E54"/>
    <mergeCell ref="C55:E55"/>
    <mergeCell ref="C56:E56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xBxI4zBlbO6Yj3yLLUq/jZCsxyNIcCnVdMUYYgGY8cQo3KurbSXVOG1BwKXzshzwT5PBihLptImGI62aN3lcrw==" saltValue="2ZTu5UoblLj4qdmdBsb38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65B9-DDF9-4CAA-8C54-9FC77ED506D0}">
  <sheetPr>
    <outlinePr summaryBelow="0"/>
  </sheetPr>
  <dimension ref="A1:BH5000"/>
  <sheetViews>
    <sheetView workbookViewId="0">
      <pane ySplit="7" topLeftCell="A8" activePane="bottomLeft" state="frozen"/>
      <selection pane="bottomLeft" activeCell="C4" sqref="C4:G4"/>
    </sheetView>
  </sheetViews>
  <sheetFormatPr defaultRowHeight="13.2" outlineLevelRow="3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2" t="s">
        <v>72</v>
      </c>
      <c r="B1" s="202"/>
      <c r="C1" s="202"/>
      <c r="D1" s="202"/>
      <c r="E1" s="202"/>
      <c r="F1" s="202"/>
      <c r="G1" s="202"/>
      <c r="AG1" t="s">
        <v>73</v>
      </c>
    </row>
    <row r="2" spans="1:60" ht="25.05" customHeight="1" x14ac:dyDescent="0.25">
      <c r="A2" s="203" t="s">
        <v>7</v>
      </c>
      <c r="B2" s="49"/>
      <c r="C2" s="206" t="s">
        <v>46</v>
      </c>
      <c r="D2" s="204"/>
      <c r="E2" s="204"/>
      <c r="F2" s="204"/>
      <c r="G2" s="205"/>
      <c r="AG2" t="s">
        <v>74</v>
      </c>
    </row>
    <row r="3" spans="1:60" ht="25.05" customHeight="1" x14ac:dyDescent="0.25">
      <c r="A3" s="203" t="s">
        <v>8</v>
      </c>
      <c r="B3" s="49"/>
      <c r="C3" s="206"/>
      <c r="D3" s="204"/>
      <c r="E3" s="204"/>
      <c r="F3" s="204"/>
      <c r="G3" s="205"/>
      <c r="AC3" s="181" t="s">
        <v>74</v>
      </c>
      <c r="AG3" t="s">
        <v>75</v>
      </c>
    </row>
    <row r="4" spans="1:60" ht="25.05" customHeight="1" x14ac:dyDescent="0.25">
      <c r="A4" s="207" t="s">
        <v>9</v>
      </c>
      <c r="B4" s="208"/>
      <c r="C4" s="209"/>
      <c r="D4" s="210"/>
      <c r="E4" s="210"/>
      <c r="F4" s="210"/>
      <c r="G4" s="211"/>
      <c r="AG4" t="s">
        <v>76</v>
      </c>
    </row>
    <row r="5" spans="1:60" x14ac:dyDescent="0.25">
      <c r="D5" s="10"/>
    </row>
    <row r="6" spans="1:60" ht="39.6" x14ac:dyDescent="0.25">
      <c r="A6" s="213" t="s">
        <v>77</v>
      </c>
      <c r="B6" s="215" t="s">
        <v>78</v>
      </c>
      <c r="C6" s="215" t="s">
        <v>79</v>
      </c>
      <c r="D6" s="214" t="s">
        <v>80</v>
      </c>
      <c r="E6" s="213" t="s">
        <v>81</v>
      </c>
      <c r="F6" s="212" t="s">
        <v>82</v>
      </c>
      <c r="G6" s="213" t="s">
        <v>29</v>
      </c>
      <c r="H6" s="216" t="s">
        <v>30</v>
      </c>
      <c r="I6" s="216" t="s">
        <v>83</v>
      </c>
      <c r="J6" s="216" t="s">
        <v>31</v>
      </c>
      <c r="K6" s="216" t="s">
        <v>84</v>
      </c>
      <c r="L6" s="216" t="s">
        <v>85</v>
      </c>
      <c r="M6" s="216" t="s">
        <v>86</v>
      </c>
      <c r="N6" s="216" t="s">
        <v>87</v>
      </c>
      <c r="O6" s="216" t="s">
        <v>88</v>
      </c>
      <c r="P6" s="216" t="s">
        <v>89</v>
      </c>
      <c r="Q6" s="216" t="s">
        <v>90</v>
      </c>
      <c r="R6" s="216" t="s">
        <v>91</v>
      </c>
      <c r="S6" s="216" t="s">
        <v>92</v>
      </c>
      <c r="T6" s="216" t="s">
        <v>93</v>
      </c>
      <c r="U6" s="216" t="s">
        <v>94</v>
      </c>
      <c r="V6" s="216" t="s">
        <v>95</v>
      </c>
      <c r="W6" s="216" t="s">
        <v>96</v>
      </c>
      <c r="X6" s="216" t="s">
        <v>97</v>
      </c>
      <c r="Y6" s="216" t="s">
        <v>98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31" t="s">
        <v>99</v>
      </c>
      <c r="B8" s="232" t="s">
        <v>64</v>
      </c>
      <c r="C8" s="255" t="s">
        <v>65</v>
      </c>
      <c r="D8" s="233"/>
      <c r="E8" s="234"/>
      <c r="F8" s="235"/>
      <c r="G8" s="235">
        <f>SUMIF(AG9:AG26,"&lt;&gt;NOR",G9:G26)</f>
        <v>0</v>
      </c>
      <c r="H8" s="235"/>
      <c r="I8" s="235">
        <f>SUM(I9:I26)</f>
        <v>0</v>
      </c>
      <c r="J8" s="235"/>
      <c r="K8" s="235">
        <f>SUM(K9:K26)</f>
        <v>0</v>
      </c>
      <c r="L8" s="235"/>
      <c r="M8" s="235">
        <f>SUM(M9:M26)</f>
        <v>0</v>
      </c>
      <c r="N8" s="234"/>
      <c r="O8" s="234">
        <f>SUM(O9:O26)</f>
        <v>0</v>
      </c>
      <c r="P8" s="234"/>
      <c r="Q8" s="234">
        <f>SUM(Q9:Q26)</f>
        <v>0</v>
      </c>
      <c r="R8" s="235"/>
      <c r="S8" s="235"/>
      <c r="T8" s="236"/>
      <c r="U8" s="230"/>
      <c r="V8" s="230">
        <f>SUM(V9:V26)</f>
        <v>720.29</v>
      </c>
      <c r="W8" s="230"/>
      <c r="X8" s="230"/>
      <c r="Y8" s="230"/>
      <c r="AG8" t="s">
        <v>100</v>
      </c>
    </row>
    <row r="9" spans="1:60" outlineLevel="1" x14ac:dyDescent="0.25">
      <c r="A9" s="238">
        <v>1</v>
      </c>
      <c r="B9" s="239" t="s">
        <v>101</v>
      </c>
      <c r="C9" s="256" t="s">
        <v>102</v>
      </c>
      <c r="D9" s="240" t="s">
        <v>103</v>
      </c>
      <c r="E9" s="241">
        <v>1030</v>
      </c>
      <c r="F9" s="242"/>
      <c r="G9" s="243">
        <f>ROUND(E9*F9,2)</f>
        <v>0</v>
      </c>
      <c r="H9" s="242"/>
      <c r="I9" s="243">
        <f>ROUND(E9*H9,2)</f>
        <v>0</v>
      </c>
      <c r="J9" s="242"/>
      <c r="K9" s="243">
        <f>ROUND(E9*J9,2)</f>
        <v>0</v>
      </c>
      <c r="L9" s="243">
        <v>21</v>
      </c>
      <c r="M9" s="243">
        <f>G9*(1+L9/100)</f>
        <v>0</v>
      </c>
      <c r="N9" s="241">
        <v>0</v>
      </c>
      <c r="O9" s="241">
        <f>ROUND(E9*N9,2)</f>
        <v>0</v>
      </c>
      <c r="P9" s="241">
        <v>0</v>
      </c>
      <c r="Q9" s="241">
        <f>ROUND(E9*P9,2)</f>
        <v>0</v>
      </c>
      <c r="R9" s="243" t="s">
        <v>104</v>
      </c>
      <c r="S9" s="243" t="s">
        <v>105</v>
      </c>
      <c r="T9" s="244" t="s">
        <v>106</v>
      </c>
      <c r="U9" s="227">
        <v>0.23400000000000001</v>
      </c>
      <c r="V9" s="227">
        <f>ROUND(E9*U9,2)</f>
        <v>241.02</v>
      </c>
      <c r="W9" s="227"/>
      <c r="X9" s="227" t="s">
        <v>107</v>
      </c>
      <c r="Y9" s="227" t="s">
        <v>108</v>
      </c>
      <c r="Z9" s="217"/>
      <c r="AA9" s="217"/>
      <c r="AB9" s="217"/>
      <c r="AC9" s="217"/>
      <c r="AD9" s="217"/>
      <c r="AE9" s="217"/>
      <c r="AF9" s="217"/>
      <c r="AG9" s="217" t="s">
        <v>109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2" x14ac:dyDescent="0.25">
      <c r="A10" s="224"/>
      <c r="B10" s="225"/>
      <c r="C10" s="257" t="s">
        <v>110</v>
      </c>
      <c r="D10" s="245"/>
      <c r="E10" s="245"/>
      <c r="F10" s="245"/>
      <c r="G10" s="245"/>
      <c r="H10" s="227"/>
      <c r="I10" s="227"/>
      <c r="J10" s="227"/>
      <c r="K10" s="227"/>
      <c r="L10" s="227"/>
      <c r="M10" s="227"/>
      <c r="N10" s="226"/>
      <c r="O10" s="226"/>
      <c r="P10" s="226"/>
      <c r="Q10" s="226"/>
      <c r="R10" s="227"/>
      <c r="S10" s="227"/>
      <c r="T10" s="227"/>
      <c r="U10" s="227"/>
      <c r="V10" s="227"/>
      <c r="W10" s="227"/>
      <c r="X10" s="227"/>
      <c r="Y10" s="227"/>
      <c r="Z10" s="217"/>
      <c r="AA10" s="217"/>
      <c r="AB10" s="217"/>
      <c r="AC10" s="217"/>
      <c r="AD10" s="217"/>
      <c r="AE10" s="217"/>
      <c r="AF10" s="217"/>
      <c r="AG10" s="217" t="s">
        <v>111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outlineLevel="1" x14ac:dyDescent="0.25">
      <c r="A11" s="238">
        <v>2</v>
      </c>
      <c r="B11" s="239" t="s">
        <v>112</v>
      </c>
      <c r="C11" s="256" t="s">
        <v>113</v>
      </c>
      <c r="D11" s="240" t="s">
        <v>103</v>
      </c>
      <c r="E11" s="241">
        <v>100</v>
      </c>
      <c r="F11" s="242"/>
      <c r="G11" s="243">
        <f>ROUND(E11*F11,2)</f>
        <v>0</v>
      </c>
      <c r="H11" s="242"/>
      <c r="I11" s="243">
        <f>ROUND(E11*H11,2)</f>
        <v>0</v>
      </c>
      <c r="J11" s="242"/>
      <c r="K11" s="243">
        <f>ROUND(E11*J11,2)</f>
        <v>0</v>
      </c>
      <c r="L11" s="243">
        <v>21</v>
      </c>
      <c r="M11" s="243">
        <f>G11*(1+L11/100)</f>
        <v>0</v>
      </c>
      <c r="N11" s="241">
        <v>0</v>
      </c>
      <c r="O11" s="241">
        <f>ROUND(E11*N11,2)</f>
        <v>0</v>
      </c>
      <c r="P11" s="241">
        <v>0</v>
      </c>
      <c r="Q11" s="241">
        <f>ROUND(E11*P11,2)</f>
        <v>0</v>
      </c>
      <c r="R11" s="243" t="s">
        <v>104</v>
      </c>
      <c r="S11" s="243" t="s">
        <v>105</v>
      </c>
      <c r="T11" s="244" t="s">
        <v>106</v>
      </c>
      <c r="U11" s="227">
        <v>0.52900000000000003</v>
      </c>
      <c r="V11" s="227">
        <f>ROUND(E11*U11,2)</f>
        <v>52.9</v>
      </c>
      <c r="W11" s="227"/>
      <c r="X11" s="227" t="s">
        <v>107</v>
      </c>
      <c r="Y11" s="227" t="s">
        <v>108</v>
      </c>
      <c r="Z11" s="217"/>
      <c r="AA11" s="217"/>
      <c r="AB11" s="217"/>
      <c r="AC11" s="217"/>
      <c r="AD11" s="217"/>
      <c r="AE11" s="217"/>
      <c r="AF11" s="217"/>
      <c r="AG11" s="217" t="s">
        <v>109</v>
      </c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2" x14ac:dyDescent="0.25">
      <c r="A12" s="224"/>
      <c r="B12" s="225"/>
      <c r="C12" s="257" t="s">
        <v>114</v>
      </c>
      <c r="D12" s="245"/>
      <c r="E12" s="245"/>
      <c r="F12" s="245"/>
      <c r="G12" s="245"/>
      <c r="H12" s="227"/>
      <c r="I12" s="227"/>
      <c r="J12" s="227"/>
      <c r="K12" s="227"/>
      <c r="L12" s="227"/>
      <c r="M12" s="227"/>
      <c r="N12" s="226"/>
      <c r="O12" s="226"/>
      <c r="P12" s="226"/>
      <c r="Q12" s="226"/>
      <c r="R12" s="227"/>
      <c r="S12" s="227"/>
      <c r="T12" s="227"/>
      <c r="U12" s="227"/>
      <c r="V12" s="227"/>
      <c r="W12" s="227"/>
      <c r="X12" s="227"/>
      <c r="Y12" s="227"/>
      <c r="Z12" s="217"/>
      <c r="AA12" s="217"/>
      <c r="AB12" s="217"/>
      <c r="AC12" s="217"/>
      <c r="AD12" s="217"/>
      <c r="AE12" s="217"/>
      <c r="AF12" s="217"/>
      <c r="AG12" s="217" t="s">
        <v>111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46" t="str">
        <f>C12</f>
        <v>se svislým přemístění výkopku do 4 m a s přehozením výkopku na vzdálenost do 3 m nebo s naložením na dopravní prostředek,</v>
      </c>
      <c r="BB12" s="217"/>
      <c r="BC12" s="217"/>
      <c r="BD12" s="217"/>
      <c r="BE12" s="217"/>
      <c r="BF12" s="217"/>
      <c r="BG12" s="217"/>
      <c r="BH12" s="217"/>
    </row>
    <row r="13" spans="1:60" outlineLevel="2" x14ac:dyDescent="0.25">
      <c r="A13" s="224"/>
      <c r="B13" s="225"/>
      <c r="C13" s="258" t="s">
        <v>115</v>
      </c>
      <c r="D13" s="228"/>
      <c r="E13" s="229">
        <v>36</v>
      </c>
      <c r="F13" s="227"/>
      <c r="G13" s="227"/>
      <c r="H13" s="227"/>
      <c r="I13" s="227"/>
      <c r="J13" s="227"/>
      <c r="K13" s="227"/>
      <c r="L13" s="227"/>
      <c r="M13" s="227"/>
      <c r="N13" s="226"/>
      <c r="O13" s="226"/>
      <c r="P13" s="226"/>
      <c r="Q13" s="226"/>
      <c r="R13" s="227"/>
      <c r="S13" s="227"/>
      <c r="T13" s="227"/>
      <c r="U13" s="227"/>
      <c r="V13" s="227"/>
      <c r="W13" s="227"/>
      <c r="X13" s="227"/>
      <c r="Y13" s="227"/>
      <c r="Z13" s="217"/>
      <c r="AA13" s="217"/>
      <c r="AB13" s="217"/>
      <c r="AC13" s="217"/>
      <c r="AD13" s="217"/>
      <c r="AE13" s="217"/>
      <c r="AF13" s="217"/>
      <c r="AG13" s="217" t="s">
        <v>116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3" x14ac:dyDescent="0.25">
      <c r="A14" s="224"/>
      <c r="B14" s="225"/>
      <c r="C14" s="258" t="s">
        <v>117</v>
      </c>
      <c r="D14" s="228"/>
      <c r="E14" s="229">
        <v>64</v>
      </c>
      <c r="F14" s="227"/>
      <c r="G14" s="227"/>
      <c r="H14" s="227"/>
      <c r="I14" s="227"/>
      <c r="J14" s="227"/>
      <c r="K14" s="227"/>
      <c r="L14" s="227"/>
      <c r="M14" s="227"/>
      <c r="N14" s="226"/>
      <c r="O14" s="226"/>
      <c r="P14" s="226"/>
      <c r="Q14" s="226"/>
      <c r="R14" s="227"/>
      <c r="S14" s="227"/>
      <c r="T14" s="227"/>
      <c r="U14" s="227"/>
      <c r="V14" s="227"/>
      <c r="W14" s="227"/>
      <c r="X14" s="227"/>
      <c r="Y14" s="227"/>
      <c r="Z14" s="217"/>
      <c r="AA14" s="217"/>
      <c r="AB14" s="217"/>
      <c r="AC14" s="217"/>
      <c r="AD14" s="217"/>
      <c r="AE14" s="217"/>
      <c r="AF14" s="217"/>
      <c r="AG14" s="217" t="s">
        <v>116</v>
      </c>
      <c r="AH14" s="217">
        <v>0</v>
      </c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ht="20.399999999999999" outlineLevel="1" x14ac:dyDescent="0.25">
      <c r="A15" s="238">
        <v>3</v>
      </c>
      <c r="B15" s="239" t="s">
        <v>118</v>
      </c>
      <c r="C15" s="256" t="s">
        <v>119</v>
      </c>
      <c r="D15" s="240" t="s">
        <v>103</v>
      </c>
      <c r="E15" s="241">
        <v>100</v>
      </c>
      <c r="F15" s="242"/>
      <c r="G15" s="243">
        <f>ROUND(E15*F15,2)</f>
        <v>0</v>
      </c>
      <c r="H15" s="242"/>
      <c r="I15" s="243">
        <f>ROUND(E15*H15,2)</f>
        <v>0</v>
      </c>
      <c r="J15" s="242"/>
      <c r="K15" s="243">
        <f>ROUND(E15*J15,2)</f>
        <v>0</v>
      </c>
      <c r="L15" s="243">
        <v>21</v>
      </c>
      <c r="M15" s="243">
        <f>G15*(1+L15/100)</f>
        <v>0</v>
      </c>
      <c r="N15" s="241">
        <v>0</v>
      </c>
      <c r="O15" s="241">
        <f>ROUND(E15*N15,2)</f>
        <v>0</v>
      </c>
      <c r="P15" s="241">
        <v>0</v>
      </c>
      <c r="Q15" s="241">
        <f>ROUND(E15*P15,2)</f>
        <v>0</v>
      </c>
      <c r="R15" s="243" t="s">
        <v>104</v>
      </c>
      <c r="S15" s="243" t="s">
        <v>105</v>
      </c>
      <c r="T15" s="244" t="s">
        <v>106</v>
      </c>
      <c r="U15" s="227">
        <v>0.29599999999999999</v>
      </c>
      <c r="V15" s="227">
        <f>ROUND(E15*U15,2)</f>
        <v>29.6</v>
      </c>
      <c r="W15" s="227"/>
      <c r="X15" s="227" t="s">
        <v>107</v>
      </c>
      <c r="Y15" s="227" t="s">
        <v>108</v>
      </c>
      <c r="Z15" s="217"/>
      <c r="AA15" s="217"/>
      <c r="AB15" s="217"/>
      <c r="AC15" s="217"/>
      <c r="AD15" s="217"/>
      <c r="AE15" s="217"/>
      <c r="AF15" s="217"/>
      <c r="AG15" s="217" t="s">
        <v>109</v>
      </c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2" x14ac:dyDescent="0.25">
      <c r="A16" s="224"/>
      <c r="B16" s="225"/>
      <c r="C16" s="257" t="s">
        <v>114</v>
      </c>
      <c r="D16" s="245"/>
      <c r="E16" s="245"/>
      <c r="F16" s="245"/>
      <c r="G16" s="245"/>
      <c r="H16" s="227"/>
      <c r="I16" s="227"/>
      <c r="J16" s="227"/>
      <c r="K16" s="227"/>
      <c r="L16" s="227"/>
      <c r="M16" s="227"/>
      <c r="N16" s="226"/>
      <c r="O16" s="226"/>
      <c r="P16" s="226"/>
      <c r="Q16" s="226"/>
      <c r="R16" s="227"/>
      <c r="S16" s="227"/>
      <c r="T16" s="227"/>
      <c r="U16" s="227"/>
      <c r="V16" s="227"/>
      <c r="W16" s="227"/>
      <c r="X16" s="227"/>
      <c r="Y16" s="227"/>
      <c r="Z16" s="217"/>
      <c r="AA16" s="217"/>
      <c r="AB16" s="217"/>
      <c r="AC16" s="217"/>
      <c r="AD16" s="217"/>
      <c r="AE16" s="217"/>
      <c r="AF16" s="217"/>
      <c r="AG16" s="217" t="s">
        <v>111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46" t="str">
        <f>C16</f>
        <v>se svislým přemístění výkopku do 4 m a s přehozením výkopku na vzdálenost do 3 m nebo s naložením na dopravní prostředek,</v>
      </c>
      <c r="BB16" s="217"/>
      <c r="BC16" s="217"/>
      <c r="BD16" s="217"/>
      <c r="BE16" s="217"/>
      <c r="BF16" s="217"/>
      <c r="BG16" s="217"/>
      <c r="BH16" s="217"/>
    </row>
    <row r="17" spans="1:60" outlineLevel="1" x14ac:dyDescent="0.25">
      <c r="A17" s="238">
        <v>4</v>
      </c>
      <c r="B17" s="239" t="s">
        <v>120</v>
      </c>
      <c r="C17" s="256" t="s">
        <v>121</v>
      </c>
      <c r="D17" s="240" t="s">
        <v>103</v>
      </c>
      <c r="E17" s="241">
        <v>100</v>
      </c>
      <c r="F17" s="242"/>
      <c r="G17" s="243">
        <f>ROUND(E17*F17,2)</f>
        <v>0</v>
      </c>
      <c r="H17" s="242"/>
      <c r="I17" s="243">
        <f>ROUND(E17*H17,2)</f>
        <v>0</v>
      </c>
      <c r="J17" s="242"/>
      <c r="K17" s="243">
        <f>ROUND(E17*J17,2)</f>
        <v>0</v>
      </c>
      <c r="L17" s="243">
        <v>21</v>
      </c>
      <c r="M17" s="243">
        <f>G17*(1+L17/100)</f>
        <v>0</v>
      </c>
      <c r="N17" s="241">
        <v>0</v>
      </c>
      <c r="O17" s="241">
        <f>ROUND(E17*N17,2)</f>
        <v>0</v>
      </c>
      <c r="P17" s="241">
        <v>0</v>
      </c>
      <c r="Q17" s="241">
        <f>ROUND(E17*P17,2)</f>
        <v>0</v>
      </c>
      <c r="R17" s="243" t="s">
        <v>104</v>
      </c>
      <c r="S17" s="243" t="s">
        <v>105</v>
      </c>
      <c r="T17" s="244" t="s">
        <v>106</v>
      </c>
      <c r="U17" s="227">
        <v>1.0999999999999999E-2</v>
      </c>
      <c r="V17" s="227">
        <f>ROUND(E17*U17,2)</f>
        <v>1.1000000000000001</v>
      </c>
      <c r="W17" s="227"/>
      <c r="X17" s="227" t="s">
        <v>107</v>
      </c>
      <c r="Y17" s="227" t="s">
        <v>108</v>
      </c>
      <c r="Z17" s="217"/>
      <c r="AA17" s="217"/>
      <c r="AB17" s="217"/>
      <c r="AC17" s="217"/>
      <c r="AD17" s="217"/>
      <c r="AE17" s="217"/>
      <c r="AF17" s="217"/>
      <c r="AG17" s="217" t="s">
        <v>109</v>
      </c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2" x14ac:dyDescent="0.25">
      <c r="A18" s="224"/>
      <c r="B18" s="225"/>
      <c r="C18" s="257" t="s">
        <v>122</v>
      </c>
      <c r="D18" s="245"/>
      <c r="E18" s="245"/>
      <c r="F18" s="245"/>
      <c r="G18" s="245"/>
      <c r="H18" s="227"/>
      <c r="I18" s="227"/>
      <c r="J18" s="227"/>
      <c r="K18" s="227"/>
      <c r="L18" s="227"/>
      <c r="M18" s="227"/>
      <c r="N18" s="226"/>
      <c r="O18" s="226"/>
      <c r="P18" s="226"/>
      <c r="Q18" s="226"/>
      <c r="R18" s="227"/>
      <c r="S18" s="227"/>
      <c r="T18" s="227"/>
      <c r="U18" s="227"/>
      <c r="V18" s="227"/>
      <c r="W18" s="227"/>
      <c r="X18" s="227"/>
      <c r="Y18" s="227"/>
      <c r="Z18" s="217"/>
      <c r="AA18" s="217"/>
      <c r="AB18" s="217"/>
      <c r="AC18" s="217"/>
      <c r="AD18" s="217"/>
      <c r="AE18" s="217"/>
      <c r="AF18" s="217"/>
      <c r="AG18" s="217" t="s">
        <v>111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1" x14ac:dyDescent="0.25">
      <c r="A19" s="238">
        <v>5</v>
      </c>
      <c r="B19" s="239" t="s">
        <v>123</v>
      </c>
      <c r="C19" s="256" t="s">
        <v>124</v>
      </c>
      <c r="D19" s="240" t="s">
        <v>103</v>
      </c>
      <c r="E19" s="241">
        <v>1030</v>
      </c>
      <c r="F19" s="242"/>
      <c r="G19" s="243">
        <f>ROUND(E19*F19,2)</f>
        <v>0</v>
      </c>
      <c r="H19" s="242"/>
      <c r="I19" s="243">
        <f>ROUND(E19*H19,2)</f>
        <v>0</v>
      </c>
      <c r="J19" s="242"/>
      <c r="K19" s="243">
        <f>ROUND(E19*J19,2)</f>
        <v>0</v>
      </c>
      <c r="L19" s="243">
        <v>21</v>
      </c>
      <c r="M19" s="243">
        <f>G19*(1+L19/100)</f>
        <v>0</v>
      </c>
      <c r="N19" s="241">
        <v>0</v>
      </c>
      <c r="O19" s="241">
        <f>ROUND(E19*N19,2)</f>
        <v>0</v>
      </c>
      <c r="P19" s="241">
        <v>0</v>
      </c>
      <c r="Q19" s="241">
        <f>ROUND(E19*P19,2)</f>
        <v>0</v>
      </c>
      <c r="R19" s="243" t="s">
        <v>104</v>
      </c>
      <c r="S19" s="243" t="s">
        <v>105</v>
      </c>
      <c r="T19" s="244" t="s">
        <v>106</v>
      </c>
      <c r="U19" s="227">
        <v>1.0999999999999999E-2</v>
      </c>
      <c r="V19" s="227">
        <f>ROUND(E19*U19,2)</f>
        <v>11.33</v>
      </c>
      <c r="W19" s="227"/>
      <c r="X19" s="227" t="s">
        <v>107</v>
      </c>
      <c r="Y19" s="227" t="s">
        <v>108</v>
      </c>
      <c r="Z19" s="217"/>
      <c r="AA19" s="217"/>
      <c r="AB19" s="217"/>
      <c r="AC19" s="217"/>
      <c r="AD19" s="217"/>
      <c r="AE19" s="217"/>
      <c r="AF19" s="217"/>
      <c r="AG19" s="217" t="s">
        <v>109</v>
      </c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2" x14ac:dyDescent="0.25">
      <c r="A20" s="224"/>
      <c r="B20" s="225"/>
      <c r="C20" s="257" t="s">
        <v>122</v>
      </c>
      <c r="D20" s="245"/>
      <c r="E20" s="245"/>
      <c r="F20" s="245"/>
      <c r="G20" s="245"/>
      <c r="H20" s="227"/>
      <c r="I20" s="227"/>
      <c r="J20" s="227"/>
      <c r="K20" s="227"/>
      <c r="L20" s="227"/>
      <c r="M20" s="227"/>
      <c r="N20" s="226"/>
      <c r="O20" s="226"/>
      <c r="P20" s="226"/>
      <c r="Q20" s="226"/>
      <c r="R20" s="227"/>
      <c r="S20" s="227"/>
      <c r="T20" s="227"/>
      <c r="U20" s="227"/>
      <c r="V20" s="227"/>
      <c r="W20" s="227"/>
      <c r="X20" s="227"/>
      <c r="Y20" s="227"/>
      <c r="Z20" s="217"/>
      <c r="AA20" s="217"/>
      <c r="AB20" s="217"/>
      <c r="AC20" s="217"/>
      <c r="AD20" s="217"/>
      <c r="AE20" s="217"/>
      <c r="AF20" s="217"/>
      <c r="AG20" s="217" t="s">
        <v>111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ht="20.399999999999999" outlineLevel="1" x14ac:dyDescent="0.25">
      <c r="A21" s="238">
        <v>6</v>
      </c>
      <c r="B21" s="239" t="s">
        <v>125</v>
      </c>
      <c r="C21" s="256" t="s">
        <v>126</v>
      </c>
      <c r="D21" s="240" t="s">
        <v>103</v>
      </c>
      <c r="E21" s="241">
        <v>1030</v>
      </c>
      <c r="F21" s="242"/>
      <c r="G21" s="243">
        <f>ROUND(E21*F21,2)</f>
        <v>0</v>
      </c>
      <c r="H21" s="242"/>
      <c r="I21" s="243">
        <f>ROUND(E21*H21,2)</f>
        <v>0</v>
      </c>
      <c r="J21" s="242"/>
      <c r="K21" s="243">
        <f>ROUND(E21*J21,2)</f>
        <v>0</v>
      </c>
      <c r="L21" s="243">
        <v>21</v>
      </c>
      <c r="M21" s="243">
        <f>G21*(1+L21/100)</f>
        <v>0</v>
      </c>
      <c r="N21" s="241">
        <v>0</v>
      </c>
      <c r="O21" s="241">
        <f>ROUND(E21*N21,2)</f>
        <v>0</v>
      </c>
      <c r="P21" s="241">
        <v>0</v>
      </c>
      <c r="Q21" s="241">
        <f>ROUND(E21*P21,2)</f>
        <v>0</v>
      </c>
      <c r="R21" s="243" t="s">
        <v>104</v>
      </c>
      <c r="S21" s="243" t="s">
        <v>105</v>
      </c>
      <c r="T21" s="244" t="s">
        <v>106</v>
      </c>
      <c r="U21" s="227">
        <v>0.16600000000000001</v>
      </c>
      <c r="V21" s="227">
        <f>ROUND(E21*U21,2)</f>
        <v>170.98</v>
      </c>
      <c r="W21" s="227"/>
      <c r="X21" s="227" t="s">
        <v>107</v>
      </c>
      <c r="Y21" s="227" t="s">
        <v>108</v>
      </c>
      <c r="Z21" s="217"/>
      <c r="AA21" s="217"/>
      <c r="AB21" s="217"/>
      <c r="AC21" s="217"/>
      <c r="AD21" s="217"/>
      <c r="AE21" s="217"/>
      <c r="AF21" s="217"/>
      <c r="AG21" s="217" t="s">
        <v>109</v>
      </c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2" x14ac:dyDescent="0.25">
      <c r="A22" s="224"/>
      <c r="B22" s="225"/>
      <c r="C22" s="257" t="s">
        <v>127</v>
      </c>
      <c r="D22" s="245"/>
      <c r="E22" s="245"/>
      <c r="F22" s="245"/>
      <c r="G22" s="245"/>
      <c r="H22" s="227"/>
      <c r="I22" s="227"/>
      <c r="J22" s="227"/>
      <c r="K22" s="227"/>
      <c r="L22" s="227"/>
      <c r="M22" s="227"/>
      <c r="N22" s="226"/>
      <c r="O22" s="226"/>
      <c r="P22" s="226"/>
      <c r="Q22" s="226"/>
      <c r="R22" s="227"/>
      <c r="S22" s="227"/>
      <c r="T22" s="227"/>
      <c r="U22" s="227"/>
      <c r="V22" s="227"/>
      <c r="W22" s="227"/>
      <c r="X22" s="227"/>
      <c r="Y22" s="227"/>
      <c r="Z22" s="217"/>
      <c r="AA22" s="217"/>
      <c r="AB22" s="217"/>
      <c r="AC22" s="217"/>
      <c r="AD22" s="217"/>
      <c r="AE22" s="217"/>
      <c r="AF22" s="217"/>
      <c r="AG22" s="217" t="s">
        <v>111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ht="20.399999999999999" outlineLevel="1" x14ac:dyDescent="0.25">
      <c r="A23" s="247">
        <v>7</v>
      </c>
      <c r="B23" s="248" t="s">
        <v>128</v>
      </c>
      <c r="C23" s="259" t="s">
        <v>129</v>
      </c>
      <c r="D23" s="249" t="s">
        <v>103</v>
      </c>
      <c r="E23" s="250">
        <v>100</v>
      </c>
      <c r="F23" s="251"/>
      <c r="G23" s="252">
        <f>ROUND(E23*F23,2)</f>
        <v>0</v>
      </c>
      <c r="H23" s="251"/>
      <c r="I23" s="252">
        <f>ROUND(E23*H23,2)</f>
        <v>0</v>
      </c>
      <c r="J23" s="251"/>
      <c r="K23" s="252">
        <f>ROUND(E23*J23,2)</f>
        <v>0</v>
      </c>
      <c r="L23" s="252">
        <v>21</v>
      </c>
      <c r="M23" s="252">
        <f>G23*(1+L23/100)</f>
        <v>0</v>
      </c>
      <c r="N23" s="250">
        <v>0</v>
      </c>
      <c r="O23" s="250">
        <f>ROUND(E23*N23,2)</f>
        <v>0</v>
      </c>
      <c r="P23" s="250">
        <v>0</v>
      </c>
      <c r="Q23" s="250">
        <f>ROUND(E23*P23,2)</f>
        <v>0</v>
      </c>
      <c r="R23" s="252" t="s">
        <v>104</v>
      </c>
      <c r="S23" s="252" t="s">
        <v>105</v>
      </c>
      <c r="T23" s="253" t="s">
        <v>106</v>
      </c>
      <c r="U23" s="227">
        <v>5.2999999999999999E-2</v>
      </c>
      <c r="V23" s="227">
        <f>ROUND(E23*U23,2)</f>
        <v>5.3</v>
      </c>
      <c r="W23" s="227"/>
      <c r="X23" s="227" t="s">
        <v>107</v>
      </c>
      <c r="Y23" s="227" t="s">
        <v>108</v>
      </c>
      <c r="Z23" s="217"/>
      <c r="AA23" s="217"/>
      <c r="AB23" s="217"/>
      <c r="AC23" s="217"/>
      <c r="AD23" s="217"/>
      <c r="AE23" s="217"/>
      <c r="AF23" s="217"/>
      <c r="AG23" s="217" t="s">
        <v>109</v>
      </c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1" x14ac:dyDescent="0.25">
      <c r="A24" s="238">
        <v>8</v>
      </c>
      <c r="B24" s="239" t="s">
        <v>130</v>
      </c>
      <c r="C24" s="256" t="s">
        <v>131</v>
      </c>
      <c r="D24" s="240" t="s">
        <v>103</v>
      </c>
      <c r="E24" s="241">
        <v>1030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 t="s">
        <v>104</v>
      </c>
      <c r="S24" s="243" t="s">
        <v>105</v>
      </c>
      <c r="T24" s="244" t="s">
        <v>106</v>
      </c>
      <c r="U24" s="227">
        <v>0.20200000000000001</v>
      </c>
      <c r="V24" s="227">
        <f>ROUND(E24*U24,2)</f>
        <v>208.06</v>
      </c>
      <c r="W24" s="227"/>
      <c r="X24" s="227" t="s">
        <v>107</v>
      </c>
      <c r="Y24" s="227" t="s">
        <v>108</v>
      </c>
      <c r="Z24" s="217"/>
      <c r="AA24" s="217"/>
      <c r="AB24" s="217"/>
      <c r="AC24" s="217"/>
      <c r="AD24" s="217"/>
      <c r="AE24" s="217"/>
      <c r="AF24" s="217"/>
      <c r="AG24" s="217" t="s">
        <v>109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outlineLevel="2" x14ac:dyDescent="0.25">
      <c r="A25" s="224"/>
      <c r="B25" s="225"/>
      <c r="C25" s="257" t="s">
        <v>132</v>
      </c>
      <c r="D25" s="245"/>
      <c r="E25" s="245"/>
      <c r="F25" s="245"/>
      <c r="G25" s="245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111</v>
      </c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2" x14ac:dyDescent="0.25">
      <c r="A26" s="224"/>
      <c r="B26" s="225"/>
      <c r="C26" s="260" t="s">
        <v>133</v>
      </c>
      <c r="D26" s="254"/>
      <c r="E26" s="254"/>
      <c r="F26" s="254"/>
      <c r="G26" s="254"/>
      <c r="H26" s="227"/>
      <c r="I26" s="227"/>
      <c r="J26" s="227"/>
      <c r="K26" s="227"/>
      <c r="L26" s="227"/>
      <c r="M26" s="227"/>
      <c r="N26" s="226"/>
      <c r="O26" s="226"/>
      <c r="P26" s="226"/>
      <c r="Q26" s="226"/>
      <c r="R26" s="227"/>
      <c r="S26" s="227"/>
      <c r="T26" s="227"/>
      <c r="U26" s="227"/>
      <c r="V26" s="227"/>
      <c r="W26" s="227"/>
      <c r="X26" s="227"/>
      <c r="Y26" s="227"/>
      <c r="Z26" s="217"/>
      <c r="AA26" s="217"/>
      <c r="AB26" s="217"/>
      <c r="AC26" s="217"/>
      <c r="AD26" s="217"/>
      <c r="AE26" s="217"/>
      <c r="AF26" s="217"/>
      <c r="AG26" s="217" t="s">
        <v>134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x14ac:dyDescent="0.25">
      <c r="A27" s="231" t="s">
        <v>99</v>
      </c>
      <c r="B27" s="232" t="s">
        <v>66</v>
      </c>
      <c r="C27" s="255" t="s">
        <v>67</v>
      </c>
      <c r="D27" s="233"/>
      <c r="E27" s="234"/>
      <c r="F27" s="235"/>
      <c r="G27" s="235">
        <f>SUMIF(AG28:AG31,"&lt;&gt;NOR",G28:G31)</f>
        <v>0</v>
      </c>
      <c r="H27" s="235"/>
      <c r="I27" s="235">
        <f>SUM(I28:I31)</f>
        <v>0</v>
      </c>
      <c r="J27" s="235"/>
      <c r="K27" s="235">
        <f>SUM(K28:K31)</f>
        <v>0</v>
      </c>
      <c r="L27" s="235"/>
      <c r="M27" s="235">
        <f>SUM(M28:M31)</f>
        <v>0</v>
      </c>
      <c r="N27" s="234"/>
      <c r="O27" s="234">
        <f>SUM(O28:O31)</f>
        <v>719.63</v>
      </c>
      <c r="P27" s="234"/>
      <c r="Q27" s="234">
        <f>SUM(Q28:Q31)</f>
        <v>0</v>
      </c>
      <c r="R27" s="235"/>
      <c r="S27" s="235"/>
      <c r="T27" s="236"/>
      <c r="U27" s="230"/>
      <c r="V27" s="230">
        <f>SUM(V28:V31)</f>
        <v>722.95</v>
      </c>
      <c r="W27" s="230"/>
      <c r="X27" s="230"/>
      <c r="Y27" s="230"/>
      <c r="AG27" t="s">
        <v>100</v>
      </c>
    </row>
    <row r="28" spans="1:60" outlineLevel="1" x14ac:dyDescent="0.25">
      <c r="A28" s="238">
        <v>9</v>
      </c>
      <c r="B28" s="239" t="s">
        <v>135</v>
      </c>
      <c r="C28" s="256" t="s">
        <v>136</v>
      </c>
      <c r="D28" s="240" t="s">
        <v>103</v>
      </c>
      <c r="E28" s="241">
        <v>298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2.4148700000000001</v>
      </c>
      <c r="O28" s="241">
        <f>ROUND(E28*N28,2)</f>
        <v>719.63</v>
      </c>
      <c r="P28" s="241">
        <v>0</v>
      </c>
      <c r="Q28" s="241">
        <f>ROUND(E28*P28,2)</f>
        <v>0</v>
      </c>
      <c r="R28" s="243" t="s">
        <v>137</v>
      </c>
      <c r="S28" s="243" t="s">
        <v>105</v>
      </c>
      <c r="T28" s="244" t="s">
        <v>138</v>
      </c>
      <c r="U28" s="227">
        <v>2.4260000000000002</v>
      </c>
      <c r="V28" s="227">
        <f>ROUND(E28*U28,2)</f>
        <v>722.95</v>
      </c>
      <c r="W28" s="227"/>
      <c r="X28" s="227" t="s">
        <v>107</v>
      </c>
      <c r="Y28" s="227" t="s">
        <v>108</v>
      </c>
      <c r="Z28" s="217"/>
      <c r="AA28" s="217"/>
      <c r="AB28" s="217"/>
      <c r="AC28" s="217"/>
      <c r="AD28" s="217"/>
      <c r="AE28" s="217"/>
      <c r="AF28" s="217"/>
      <c r="AG28" s="217" t="s">
        <v>109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2" x14ac:dyDescent="0.25">
      <c r="A29" s="224"/>
      <c r="B29" s="225"/>
      <c r="C29" s="257" t="s">
        <v>139</v>
      </c>
      <c r="D29" s="245"/>
      <c r="E29" s="245"/>
      <c r="F29" s="245"/>
      <c r="G29" s="245"/>
      <c r="H29" s="227"/>
      <c r="I29" s="227"/>
      <c r="J29" s="227"/>
      <c r="K29" s="227"/>
      <c r="L29" s="227"/>
      <c r="M29" s="227"/>
      <c r="N29" s="226"/>
      <c r="O29" s="226"/>
      <c r="P29" s="226"/>
      <c r="Q29" s="226"/>
      <c r="R29" s="227"/>
      <c r="S29" s="227"/>
      <c r="T29" s="227"/>
      <c r="U29" s="227"/>
      <c r="V29" s="227"/>
      <c r="W29" s="227"/>
      <c r="X29" s="227"/>
      <c r="Y29" s="227"/>
      <c r="Z29" s="217"/>
      <c r="AA29" s="217"/>
      <c r="AB29" s="217"/>
      <c r="AC29" s="217"/>
      <c r="AD29" s="217"/>
      <c r="AE29" s="217"/>
      <c r="AF29" s="217"/>
      <c r="AG29" s="217" t="s">
        <v>111</v>
      </c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2" x14ac:dyDescent="0.25">
      <c r="A30" s="224"/>
      <c r="B30" s="225"/>
      <c r="C30" s="258" t="s">
        <v>140</v>
      </c>
      <c r="D30" s="228"/>
      <c r="E30" s="229">
        <v>90</v>
      </c>
      <c r="F30" s="227"/>
      <c r="G30" s="227"/>
      <c r="H30" s="227"/>
      <c r="I30" s="227"/>
      <c r="J30" s="227"/>
      <c r="K30" s="227"/>
      <c r="L30" s="227"/>
      <c r="M30" s="227"/>
      <c r="N30" s="226"/>
      <c r="O30" s="226"/>
      <c r="P30" s="226"/>
      <c r="Q30" s="226"/>
      <c r="R30" s="227"/>
      <c r="S30" s="227"/>
      <c r="T30" s="227"/>
      <c r="U30" s="227"/>
      <c r="V30" s="227"/>
      <c r="W30" s="227"/>
      <c r="X30" s="227"/>
      <c r="Y30" s="227"/>
      <c r="Z30" s="217"/>
      <c r="AA30" s="217"/>
      <c r="AB30" s="217"/>
      <c r="AC30" s="217"/>
      <c r="AD30" s="217"/>
      <c r="AE30" s="217"/>
      <c r="AF30" s="217"/>
      <c r="AG30" s="217" t="s">
        <v>116</v>
      </c>
      <c r="AH30" s="217">
        <v>0</v>
      </c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3" x14ac:dyDescent="0.25">
      <c r="A31" s="224"/>
      <c r="B31" s="225"/>
      <c r="C31" s="258" t="s">
        <v>141</v>
      </c>
      <c r="D31" s="228"/>
      <c r="E31" s="229">
        <v>208</v>
      </c>
      <c r="F31" s="227"/>
      <c r="G31" s="227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116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x14ac:dyDescent="0.25">
      <c r="A32" s="231" t="s">
        <v>99</v>
      </c>
      <c r="B32" s="232" t="s">
        <v>68</v>
      </c>
      <c r="C32" s="255" t="s">
        <v>69</v>
      </c>
      <c r="D32" s="233"/>
      <c r="E32" s="234"/>
      <c r="F32" s="235"/>
      <c r="G32" s="235">
        <f>SUMIF(AG33:AG34,"&lt;&gt;NOR",G33:G34)</f>
        <v>0</v>
      </c>
      <c r="H32" s="235"/>
      <c r="I32" s="235">
        <f>SUM(I33:I34)</f>
        <v>0</v>
      </c>
      <c r="J32" s="235"/>
      <c r="K32" s="235">
        <f>SUM(K33:K34)</f>
        <v>0</v>
      </c>
      <c r="L32" s="235"/>
      <c r="M32" s="235">
        <f>SUM(M33:M34)</f>
        <v>0</v>
      </c>
      <c r="N32" s="234"/>
      <c r="O32" s="234">
        <f>SUM(O33:O34)</f>
        <v>0</v>
      </c>
      <c r="P32" s="234"/>
      <c r="Q32" s="234">
        <f>SUM(Q33:Q34)</f>
        <v>0</v>
      </c>
      <c r="R32" s="235"/>
      <c r="S32" s="235"/>
      <c r="T32" s="236"/>
      <c r="U32" s="230"/>
      <c r="V32" s="230">
        <f>SUM(V33:V34)</f>
        <v>166.95</v>
      </c>
      <c r="W32" s="230"/>
      <c r="X32" s="230"/>
      <c r="Y32" s="230"/>
      <c r="AG32" t="s">
        <v>100</v>
      </c>
    </row>
    <row r="33" spans="1:60" ht="20.399999999999999" outlineLevel="1" x14ac:dyDescent="0.25">
      <c r="A33" s="238">
        <v>10</v>
      </c>
      <c r="B33" s="239" t="s">
        <v>142</v>
      </c>
      <c r="C33" s="256" t="s">
        <v>143</v>
      </c>
      <c r="D33" s="240" t="s">
        <v>144</v>
      </c>
      <c r="E33" s="241">
        <v>719.6</v>
      </c>
      <c r="F33" s="242"/>
      <c r="G33" s="243">
        <f>ROUND(E33*F33,2)</f>
        <v>0</v>
      </c>
      <c r="H33" s="242"/>
      <c r="I33" s="243">
        <f>ROUND(E33*H33,2)</f>
        <v>0</v>
      </c>
      <c r="J33" s="242"/>
      <c r="K33" s="243">
        <f>ROUND(E33*J33,2)</f>
        <v>0</v>
      </c>
      <c r="L33" s="243">
        <v>21</v>
      </c>
      <c r="M33" s="243">
        <f>G33*(1+L33/100)</f>
        <v>0</v>
      </c>
      <c r="N33" s="241">
        <v>0</v>
      </c>
      <c r="O33" s="241">
        <f>ROUND(E33*N33,2)</f>
        <v>0</v>
      </c>
      <c r="P33" s="241">
        <v>0</v>
      </c>
      <c r="Q33" s="241">
        <f>ROUND(E33*P33,2)</f>
        <v>0</v>
      </c>
      <c r="R33" s="243" t="s">
        <v>137</v>
      </c>
      <c r="S33" s="243" t="s">
        <v>105</v>
      </c>
      <c r="T33" s="244" t="s">
        <v>106</v>
      </c>
      <c r="U33" s="227">
        <v>0.23200000000000001</v>
      </c>
      <c r="V33" s="227">
        <f>ROUND(E33*U33,2)</f>
        <v>166.95</v>
      </c>
      <c r="W33" s="227"/>
      <c r="X33" s="227" t="s">
        <v>107</v>
      </c>
      <c r="Y33" s="227" t="s">
        <v>108</v>
      </c>
      <c r="Z33" s="217"/>
      <c r="AA33" s="217"/>
      <c r="AB33" s="217"/>
      <c r="AC33" s="217"/>
      <c r="AD33" s="217"/>
      <c r="AE33" s="217"/>
      <c r="AF33" s="217"/>
      <c r="AG33" s="217" t="s">
        <v>109</v>
      </c>
      <c r="AH33" s="217"/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2" x14ac:dyDescent="0.25">
      <c r="A34" s="224"/>
      <c r="B34" s="225"/>
      <c r="C34" s="257" t="s">
        <v>145</v>
      </c>
      <c r="D34" s="245"/>
      <c r="E34" s="245"/>
      <c r="F34" s="245"/>
      <c r="G34" s="245"/>
      <c r="H34" s="227"/>
      <c r="I34" s="227"/>
      <c r="J34" s="227"/>
      <c r="K34" s="227"/>
      <c r="L34" s="227"/>
      <c r="M34" s="227"/>
      <c r="N34" s="226"/>
      <c r="O34" s="226"/>
      <c r="P34" s="226"/>
      <c r="Q34" s="226"/>
      <c r="R34" s="227"/>
      <c r="S34" s="227"/>
      <c r="T34" s="227"/>
      <c r="U34" s="227"/>
      <c r="V34" s="227"/>
      <c r="W34" s="227"/>
      <c r="X34" s="227"/>
      <c r="Y34" s="227"/>
      <c r="Z34" s="217"/>
      <c r="AA34" s="217"/>
      <c r="AB34" s="217"/>
      <c r="AC34" s="217"/>
      <c r="AD34" s="217"/>
      <c r="AE34" s="217"/>
      <c r="AF34" s="217"/>
      <c r="AG34" s="217" t="s">
        <v>111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x14ac:dyDescent="0.25">
      <c r="A35" s="231" t="s">
        <v>99</v>
      </c>
      <c r="B35" s="232" t="s">
        <v>70</v>
      </c>
      <c r="C35" s="255" t="s">
        <v>27</v>
      </c>
      <c r="D35" s="233"/>
      <c r="E35" s="234"/>
      <c r="F35" s="235"/>
      <c r="G35" s="235">
        <f>SUMIF(AG36:AG39,"&lt;&gt;NOR",G36:G39)</f>
        <v>0</v>
      </c>
      <c r="H35" s="235"/>
      <c r="I35" s="235">
        <f>SUM(I36:I39)</f>
        <v>0</v>
      </c>
      <c r="J35" s="235"/>
      <c r="K35" s="235">
        <f>SUM(K36:K39)</f>
        <v>0</v>
      </c>
      <c r="L35" s="235"/>
      <c r="M35" s="235">
        <f>SUM(M36:M39)</f>
        <v>0</v>
      </c>
      <c r="N35" s="234"/>
      <c r="O35" s="234">
        <f>SUM(O36:O39)</f>
        <v>0</v>
      </c>
      <c r="P35" s="234"/>
      <c r="Q35" s="234">
        <f>SUM(Q36:Q39)</f>
        <v>0</v>
      </c>
      <c r="R35" s="235"/>
      <c r="S35" s="235"/>
      <c r="T35" s="236"/>
      <c r="U35" s="230"/>
      <c r="V35" s="230">
        <f>SUM(V36:V39)</f>
        <v>0</v>
      </c>
      <c r="W35" s="230"/>
      <c r="X35" s="230"/>
      <c r="Y35" s="230"/>
      <c r="AG35" t="s">
        <v>100</v>
      </c>
    </row>
    <row r="36" spans="1:60" outlineLevel="1" x14ac:dyDescent="0.25">
      <c r="A36" s="247">
        <v>11</v>
      </c>
      <c r="B36" s="248" t="s">
        <v>146</v>
      </c>
      <c r="C36" s="259" t="s">
        <v>147</v>
      </c>
      <c r="D36" s="249" t="s">
        <v>148</v>
      </c>
      <c r="E36" s="250">
        <v>1</v>
      </c>
      <c r="F36" s="251"/>
      <c r="G36" s="252">
        <f>ROUND(E36*F36,2)</f>
        <v>0</v>
      </c>
      <c r="H36" s="251"/>
      <c r="I36" s="252">
        <f>ROUND(E36*H36,2)</f>
        <v>0</v>
      </c>
      <c r="J36" s="251"/>
      <c r="K36" s="252">
        <f>ROUND(E36*J36,2)</f>
        <v>0</v>
      </c>
      <c r="L36" s="252">
        <v>21</v>
      </c>
      <c r="M36" s="252">
        <f>G36*(1+L36/100)</f>
        <v>0</v>
      </c>
      <c r="N36" s="250">
        <v>0</v>
      </c>
      <c r="O36" s="250">
        <f>ROUND(E36*N36,2)</f>
        <v>0</v>
      </c>
      <c r="P36" s="250">
        <v>0</v>
      </c>
      <c r="Q36" s="250">
        <f>ROUND(E36*P36,2)</f>
        <v>0</v>
      </c>
      <c r="R36" s="252"/>
      <c r="S36" s="252" t="s">
        <v>149</v>
      </c>
      <c r="T36" s="253" t="s">
        <v>138</v>
      </c>
      <c r="U36" s="227">
        <v>0</v>
      </c>
      <c r="V36" s="227">
        <f>ROUND(E36*U36,2)</f>
        <v>0</v>
      </c>
      <c r="W36" s="227"/>
      <c r="X36" s="227" t="s">
        <v>107</v>
      </c>
      <c r="Y36" s="227" t="s">
        <v>108</v>
      </c>
      <c r="Z36" s="217"/>
      <c r="AA36" s="217"/>
      <c r="AB36" s="217"/>
      <c r="AC36" s="217"/>
      <c r="AD36" s="217"/>
      <c r="AE36" s="217"/>
      <c r="AF36" s="217"/>
      <c r="AG36" s="217" t="s">
        <v>109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1" x14ac:dyDescent="0.25">
      <c r="A37" s="247">
        <v>12</v>
      </c>
      <c r="B37" s="248" t="s">
        <v>150</v>
      </c>
      <c r="C37" s="259" t="s">
        <v>151</v>
      </c>
      <c r="D37" s="249" t="s">
        <v>148</v>
      </c>
      <c r="E37" s="250">
        <v>1</v>
      </c>
      <c r="F37" s="251"/>
      <c r="G37" s="252">
        <f>ROUND(E37*F37,2)</f>
        <v>0</v>
      </c>
      <c r="H37" s="251"/>
      <c r="I37" s="252">
        <f>ROUND(E37*H37,2)</f>
        <v>0</v>
      </c>
      <c r="J37" s="251"/>
      <c r="K37" s="252">
        <f>ROUND(E37*J37,2)</f>
        <v>0</v>
      </c>
      <c r="L37" s="252">
        <v>21</v>
      </c>
      <c r="M37" s="252">
        <f>G37*(1+L37/100)</f>
        <v>0</v>
      </c>
      <c r="N37" s="250">
        <v>0</v>
      </c>
      <c r="O37" s="250">
        <f>ROUND(E37*N37,2)</f>
        <v>0</v>
      </c>
      <c r="P37" s="250">
        <v>0</v>
      </c>
      <c r="Q37" s="250">
        <f>ROUND(E37*P37,2)</f>
        <v>0</v>
      </c>
      <c r="R37" s="252"/>
      <c r="S37" s="252" t="s">
        <v>149</v>
      </c>
      <c r="T37" s="253" t="s">
        <v>138</v>
      </c>
      <c r="U37" s="227">
        <v>0</v>
      </c>
      <c r="V37" s="227">
        <f>ROUND(E37*U37,2)</f>
        <v>0</v>
      </c>
      <c r="W37" s="227"/>
      <c r="X37" s="227" t="s">
        <v>107</v>
      </c>
      <c r="Y37" s="227" t="s">
        <v>108</v>
      </c>
      <c r="Z37" s="217"/>
      <c r="AA37" s="217"/>
      <c r="AB37" s="217"/>
      <c r="AC37" s="217"/>
      <c r="AD37" s="217"/>
      <c r="AE37" s="217"/>
      <c r="AF37" s="217"/>
      <c r="AG37" s="217" t="s">
        <v>109</v>
      </c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1" x14ac:dyDescent="0.25">
      <c r="A38" s="247">
        <v>13</v>
      </c>
      <c r="B38" s="248" t="s">
        <v>152</v>
      </c>
      <c r="C38" s="259" t="s">
        <v>153</v>
      </c>
      <c r="D38" s="249" t="s">
        <v>148</v>
      </c>
      <c r="E38" s="250">
        <v>2</v>
      </c>
      <c r="F38" s="251"/>
      <c r="G38" s="252">
        <f>ROUND(E38*F38,2)</f>
        <v>0</v>
      </c>
      <c r="H38" s="251"/>
      <c r="I38" s="252">
        <f>ROUND(E38*H38,2)</f>
        <v>0</v>
      </c>
      <c r="J38" s="251"/>
      <c r="K38" s="252">
        <f>ROUND(E38*J38,2)</f>
        <v>0</v>
      </c>
      <c r="L38" s="252">
        <v>21</v>
      </c>
      <c r="M38" s="252">
        <f>G38*(1+L38/100)</f>
        <v>0</v>
      </c>
      <c r="N38" s="250">
        <v>0</v>
      </c>
      <c r="O38" s="250">
        <f>ROUND(E38*N38,2)</f>
        <v>0</v>
      </c>
      <c r="P38" s="250">
        <v>0</v>
      </c>
      <c r="Q38" s="250">
        <f>ROUND(E38*P38,2)</f>
        <v>0</v>
      </c>
      <c r="R38" s="252"/>
      <c r="S38" s="252" t="s">
        <v>149</v>
      </c>
      <c r="T38" s="253" t="s">
        <v>138</v>
      </c>
      <c r="U38" s="227">
        <v>0</v>
      </c>
      <c r="V38" s="227">
        <f>ROUND(E38*U38,2)</f>
        <v>0</v>
      </c>
      <c r="W38" s="227"/>
      <c r="X38" s="227" t="s">
        <v>107</v>
      </c>
      <c r="Y38" s="227" t="s">
        <v>108</v>
      </c>
      <c r="Z38" s="217"/>
      <c r="AA38" s="217"/>
      <c r="AB38" s="217"/>
      <c r="AC38" s="217"/>
      <c r="AD38" s="217"/>
      <c r="AE38" s="217"/>
      <c r="AF38" s="217"/>
      <c r="AG38" s="217" t="s">
        <v>109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1" x14ac:dyDescent="0.25">
      <c r="A39" s="238">
        <v>14</v>
      </c>
      <c r="B39" s="239" t="s">
        <v>154</v>
      </c>
      <c r="C39" s="256" t="s">
        <v>155</v>
      </c>
      <c r="D39" s="240" t="s">
        <v>148</v>
      </c>
      <c r="E39" s="241">
        <v>1</v>
      </c>
      <c r="F39" s="242"/>
      <c r="G39" s="243">
        <f>ROUND(E39*F39,2)</f>
        <v>0</v>
      </c>
      <c r="H39" s="242"/>
      <c r="I39" s="243">
        <f>ROUND(E39*H39,2)</f>
        <v>0</v>
      </c>
      <c r="J39" s="242"/>
      <c r="K39" s="243">
        <f>ROUND(E39*J39,2)</f>
        <v>0</v>
      </c>
      <c r="L39" s="243">
        <v>21</v>
      </c>
      <c r="M39" s="243">
        <f>G39*(1+L39/100)</f>
        <v>0</v>
      </c>
      <c r="N39" s="241">
        <v>0</v>
      </c>
      <c r="O39" s="241">
        <f>ROUND(E39*N39,2)</f>
        <v>0</v>
      </c>
      <c r="P39" s="241">
        <v>0</v>
      </c>
      <c r="Q39" s="241">
        <f>ROUND(E39*P39,2)</f>
        <v>0</v>
      </c>
      <c r="R39" s="243"/>
      <c r="S39" s="243" t="s">
        <v>149</v>
      </c>
      <c r="T39" s="244" t="s">
        <v>138</v>
      </c>
      <c r="U39" s="227">
        <v>0</v>
      </c>
      <c r="V39" s="227">
        <f>ROUND(E39*U39,2)</f>
        <v>0</v>
      </c>
      <c r="W39" s="227"/>
      <c r="X39" s="227" t="s">
        <v>107</v>
      </c>
      <c r="Y39" s="227" t="s">
        <v>108</v>
      </c>
      <c r="Z39" s="217"/>
      <c r="AA39" s="217"/>
      <c r="AB39" s="217"/>
      <c r="AC39" s="217"/>
      <c r="AD39" s="217"/>
      <c r="AE39" s="217"/>
      <c r="AF39" s="217"/>
      <c r="AG39" s="217" t="s">
        <v>109</v>
      </c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x14ac:dyDescent="0.25">
      <c r="A40" s="3"/>
      <c r="B40" s="4"/>
      <c r="C40" s="261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E40">
        <v>12</v>
      </c>
      <c r="AF40">
        <v>21</v>
      </c>
      <c r="AG40" t="s">
        <v>85</v>
      </c>
    </row>
    <row r="41" spans="1:60" x14ac:dyDescent="0.25">
      <c r="A41" s="220"/>
      <c r="B41" s="221" t="s">
        <v>29</v>
      </c>
      <c r="C41" s="262"/>
      <c r="D41" s="222"/>
      <c r="E41" s="223"/>
      <c r="F41" s="223"/>
      <c r="G41" s="237">
        <f>G8+G27+G32+G35</f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f>SUMIF(L7:L39,AE40,G7:G39)</f>
        <v>0</v>
      </c>
      <c r="AF41">
        <f>SUMIF(L7:L39,AF40,G7:G39)</f>
        <v>0</v>
      </c>
      <c r="AG41" t="s">
        <v>156</v>
      </c>
    </row>
    <row r="42" spans="1:60" x14ac:dyDescent="0.25">
      <c r="C42" s="263"/>
      <c r="D42" s="10"/>
      <c r="AG42" t="s">
        <v>157</v>
      </c>
    </row>
    <row r="43" spans="1:60" x14ac:dyDescent="0.25">
      <c r="D43" s="10"/>
    </row>
    <row r="44" spans="1:60" x14ac:dyDescent="0.25">
      <c r="D44" s="10"/>
    </row>
    <row r="45" spans="1:60" x14ac:dyDescent="0.25">
      <c r="D45" s="10"/>
    </row>
    <row r="46" spans="1:60" x14ac:dyDescent="0.25">
      <c r="D46" s="10"/>
    </row>
    <row r="47" spans="1:60" x14ac:dyDescent="0.25">
      <c r="D47" s="10"/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formatRows="0"/>
  <mergeCells count="14">
    <mergeCell ref="C29:G29"/>
    <mergeCell ref="C34:G34"/>
    <mergeCell ref="C16:G16"/>
    <mergeCell ref="C18:G18"/>
    <mergeCell ref="C20:G20"/>
    <mergeCell ref="C22:G22"/>
    <mergeCell ref="C25:G25"/>
    <mergeCell ref="C26:G26"/>
    <mergeCell ref="A1:G1"/>
    <mergeCell ref="C2:G2"/>
    <mergeCell ref="C3:G3"/>
    <mergeCell ref="C4:G4"/>
    <mergeCell ref="C10:G10"/>
    <mergeCell ref="C12:G1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09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'09 01 Pol'!Názvy_tisku</vt:lpstr>
      <vt:lpstr>oadresa</vt:lpstr>
      <vt:lpstr>Stavba!Objednatel</vt:lpstr>
      <vt:lpstr>Stavba!Objekt</vt:lpstr>
      <vt:lpstr>'09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 Bernatík</dc:creator>
  <cp:lastModifiedBy>Matěj Bernatík</cp:lastModifiedBy>
  <cp:lastPrinted>2019-03-19T12:27:02Z</cp:lastPrinted>
  <dcterms:created xsi:type="dcterms:W3CDTF">2009-04-08T07:15:50Z</dcterms:created>
  <dcterms:modified xsi:type="dcterms:W3CDTF">2025-08-19T11:08:30Z</dcterms:modified>
</cp:coreProperties>
</file>