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isk D\DOKUMENTAČNÍ KOMISE\2025\4_2025\černa nisa\"/>
    </mc:Choice>
  </mc:AlternateContent>
  <bookViews>
    <workbookView xWindow="0" yWindow="0" windowWidth="28800" windowHeight="12180"/>
  </bookViews>
  <sheets>
    <sheet name="Rekapitulace stavby" sheetId="1" r:id="rId1"/>
    <sheet name="41924-1 - SO 01 - Lokalit..." sheetId="2" r:id="rId2"/>
    <sheet name="41924-2 - SO 02 - Lokalit..." sheetId="3" r:id="rId3"/>
    <sheet name="41924-3 - SO 03 - Lokalit..." sheetId="4" r:id="rId4"/>
    <sheet name="41924-4 - SO 04 - Lokalit..." sheetId="5" r:id="rId5"/>
    <sheet name="Pokyny pro vyplnění" sheetId="6" r:id="rId6"/>
  </sheets>
  <definedNames>
    <definedName name="_xlnm._FilterDatabase" localSheetId="1" hidden="1">'41924-1 - SO 01 - Lokalit...'!$C$82:$K$114</definedName>
    <definedName name="_xlnm._FilterDatabase" localSheetId="2" hidden="1">'41924-2 - SO 02 - Lokalit...'!$C$82:$K$113</definedName>
    <definedName name="_xlnm._FilterDatabase" localSheetId="3" hidden="1">'41924-3 - SO 03 - Lokalit...'!$C$82:$K$108</definedName>
    <definedName name="_xlnm._FilterDatabase" localSheetId="4" hidden="1">'41924-4 - SO 04 - Lokalit...'!$C$82:$K$107</definedName>
    <definedName name="_xlnm.Print_Titles" localSheetId="1">'41924-1 - SO 01 - Lokalit...'!$82:$82</definedName>
    <definedName name="_xlnm.Print_Titles" localSheetId="2">'41924-2 - SO 02 - Lokalit...'!$82:$82</definedName>
    <definedName name="_xlnm.Print_Titles" localSheetId="3">'41924-3 - SO 03 - Lokalit...'!$82:$82</definedName>
    <definedName name="_xlnm.Print_Titles" localSheetId="4">'41924-4 - SO 04 - Lokalit...'!$82:$82</definedName>
    <definedName name="_xlnm.Print_Titles" localSheetId="0">'Rekapitulace stavby'!$52:$52</definedName>
    <definedName name="_xlnm.Print_Area" localSheetId="1">'41924-1 - SO 01 - Lokalit...'!$C$4:$J$39,'41924-1 - SO 01 - Lokalit...'!$C$45:$J$64,'41924-1 - SO 01 - Lokalit...'!$C$70:$K$114</definedName>
    <definedName name="_xlnm.Print_Area" localSheetId="2">'41924-2 - SO 02 - Lokalit...'!$C$4:$J$39,'41924-2 - SO 02 - Lokalit...'!$C$45:$J$64,'41924-2 - SO 02 - Lokalit...'!$C$70:$K$113</definedName>
    <definedName name="_xlnm.Print_Area" localSheetId="3">'41924-3 - SO 03 - Lokalit...'!$C$4:$J$39,'41924-3 - SO 03 - Lokalit...'!$C$45:$J$64,'41924-3 - SO 03 - Lokalit...'!$C$70:$K$108</definedName>
    <definedName name="_xlnm.Print_Area" localSheetId="4">'41924-4 - SO 04 - Lokalit...'!$C$4:$J$39,'41924-4 - SO 04 - Lokalit...'!$C$45:$J$64,'41924-4 - SO 04 - Lokalit...'!$C$70:$K$107</definedName>
    <definedName name="_xlnm.Print_Area" localSheetId="5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stavby'!$C$42:$AQ$59</definedName>
  </definedNames>
  <calcPr calcId="162913"/>
</workbook>
</file>

<file path=xl/calcChain.xml><?xml version="1.0" encoding="utf-8"?>
<calcChain xmlns="http://schemas.openxmlformats.org/spreadsheetml/2006/main">
  <c r="J37" i="5" l="1"/>
  <c r="J36" i="5"/>
  <c r="AY58" i="1"/>
  <c r="J35" i="5"/>
  <c r="AX58" i="1"/>
  <c r="BI107" i="5"/>
  <c r="BH107" i="5"/>
  <c r="BG107" i="5"/>
  <c r="BF107" i="5"/>
  <c r="T107" i="5"/>
  <c r="T106" i="5"/>
  <c r="R107" i="5"/>
  <c r="R106" i="5"/>
  <c r="P107" i="5"/>
  <c r="P106" i="5" s="1"/>
  <c r="BI98" i="5"/>
  <c r="BH98" i="5"/>
  <c r="BG98" i="5"/>
  <c r="BF98" i="5"/>
  <c r="T98" i="5"/>
  <c r="R98" i="5"/>
  <c r="P98" i="5"/>
  <c r="BI97" i="5"/>
  <c r="BH97" i="5"/>
  <c r="BG97" i="5"/>
  <c r="BF97" i="5"/>
  <c r="T97" i="5"/>
  <c r="R97" i="5"/>
  <c r="P97" i="5"/>
  <c r="BI95" i="5"/>
  <c r="BH95" i="5"/>
  <c r="BG95" i="5"/>
  <c r="BF95" i="5"/>
  <c r="T95" i="5"/>
  <c r="R95" i="5"/>
  <c r="P95" i="5"/>
  <c r="BI94" i="5"/>
  <c r="BH94" i="5"/>
  <c r="BG94" i="5"/>
  <c r="BF94" i="5"/>
  <c r="T94" i="5"/>
  <c r="R94" i="5"/>
  <c r="P94" i="5"/>
  <c r="BI93" i="5"/>
  <c r="BH93" i="5"/>
  <c r="BG93" i="5"/>
  <c r="BF93" i="5"/>
  <c r="T93" i="5"/>
  <c r="R93" i="5"/>
  <c r="P93" i="5"/>
  <c r="BI92" i="5"/>
  <c r="BH92" i="5"/>
  <c r="BG92" i="5"/>
  <c r="BF92" i="5"/>
  <c r="T92" i="5"/>
  <c r="R92" i="5"/>
  <c r="P92" i="5"/>
  <c r="BI91" i="5"/>
  <c r="BH91" i="5"/>
  <c r="BG91" i="5"/>
  <c r="BF91" i="5"/>
  <c r="T91" i="5"/>
  <c r="R91" i="5"/>
  <c r="P91" i="5"/>
  <c r="BI89" i="5"/>
  <c r="BH89" i="5"/>
  <c r="BG89" i="5"/>
  <c r="BF89" i="5"/>
  <c r="T89" i="5"/>
  <c r="R89" i="5"/>
  <c r="P89" i="5"/>
  <c r="BI88" i="5"/>
  <c r="BH88" i="5"/>
  <c r="BG88" i="5"/>
  <c r="BF88" i="5"/>
  <c r="T88" i="5"/>
  <c r="R88" i="5"/>
  <c r="P88" i="5"/>
  <c r="BI87" i="5"/>
  <c r="BH87" i="5"/>
  <c r="BG87" i="5"/>
  <c r="BF87" i="5"/>
  <c r="T87" i="5"/>
  <c r="R87" i="5"/>
  <c r="P87" i="5"/>
  <c r="BI86" i="5"/>
  <c r="BH86" i="5"/>
  <c r="BG86" i="5"/>
  <c r="BF86" i="5"/>
  <c r="T86" i="5"/>
  <c r="R86" i="5"/>
  <c r="P86" i="5"/>
  <c r="BI85" i="5"/>
  <c r="BH85" i="5"/>
  <c r="BG85" i="5"/>
  <c r="BF85" i="5"/>
  <c r="T85" i="5"/>
  <c r="R85" i="5"/>
  <c r="P85" i="5"/>
  <c r="J80" i="5"/>
  <c r="F77" i="5"/>
  <c r="E75" i="5"/>
  <c r="J55" i="5"/>
  <c r="F52" i="5"/>
  <c r="E50" i="5"/>
  <c r="J21" i="5"/>
  <c r="E21" i="5"/>
  <c r="J79" i="5" s="1"/>
  <c r="J20" i="5"/>
  <c r="J18" i="5"/>
  <c r="E18" i="5"/>
  <c r="F80" i="5"/>
  <c r="J17" i="5"/>
  <c r="J15" i="5"/>
  <c r="E15" i="5"/>
  <c r="F54" i="5"/>
  <c r="J14" i="5"/>
  <c r="J12" i="5"/>
  <c r="J77" i="5"/>
  <c r="E7" i="5"/>
  <c r="E73" i="5" s="1"/>
  <c r="J37" i="4"/>
  <c r="J36" i="4"/>
  <c r="AY57" i="1"/>
  <c r="J35" i="4"/>
  <c r="AX57" i="1" s="1"/>
  <c r="BI108" i="4"/>
  <c r="BH108" i="4"/>
  <c r="BG108" i="4"/>
  <c r="BF108" i="4"/>
  <c r="T108" i="4"/>
  <c r="T107" i="4"/>
  <c r="R108" i="4"/>
  <c r="R107" i="4"/>
  <c r="P108" i="4"/>
  <c r="P107" i="4"/>
  <c r="BI101" i="4"/>
  <c r="BH101" i="4"/>
  <c r="BG101" i="4"/>
  <c r="BF101" i="4"/>
  <c r="T101" i="4"/>
  <c r="R101" i="4"/>
  <c r="P101" i="4"/>
  <c r="BI100" i="4"/>
  <c r="BH100" i="4"/>
  <c r="BG100" i="4"/>
  <c r="BF100" i="4"/>
  <c r="T100" i="4"/>
  <c r="R100" i="4"/>
  <c r="P100" i="4"/>
  <c r="BI98" i="4"/>
  <c r="BH98" i="4"/>
  <c r="BG98" i="4"/>
  <c r="BF98" i="4"/>
  <c r="T98" i="4"/>
  <c r="R98" i="4"/>
  <c r="P98" i="4"/>
  <c r="BI97" i="4"/>
  <c r="BH97" i="4"/>
  <c r="BG97" i="4"/>
  <c r="BF97" i="4"/>
  <c r="T97" i="4"/>
  <c r="R97" i="4"/>
  <c r="P97" i="4"/>
  <c r="BI96" i="4"/>
  <c r="BH96" i="4"/>
  <c r="BG96" i="4"/>
  <c r="BF96" i="4"/>
  <c r="T96" i="4"/>
  <c r="R96" i="4"/>
  <c r="P96" i="4"/>
  <c r="BI95" i="4"/>
  <c r="BH95" i="4"/>
  <c r="BG95" i="4"/>
  <c r="BF95" i="4"/>
  <c r="T95" i="4"/>
  <c r="R95" i="4"/>
  <c r="P95" i="4"/>
  <c r="BI94" i="4"/>
  <c r="BH94" i="4"/>
  <c r="BG94" i="4"/>
  <c r="BF94" i="4"/>
  <c r="T94" i="4"/>
  <c r="R94" i="4"/>
  <c r="P94" i="4"/>
  <c r="BI93" i="4"/>
  <c r="BH93" i="4"/>
  <c r="BG93" i="4"/>
  <c r="BF93" i="4"/>
  <c r="T93" i="4"/>
  <c r="R93" i="4"/>
  <c r="P93" i="4"/>
  <c r="BI92" i="4"/>
  <c r="BH92" i="4"/>
  <c r="BG92" i="4"/>
  <c r="BF92" i="4"/>
  <c r="T92" i="4"/>
  <c r="R92" i="4"/>
  <c r="P92" i="4"/>
  <c r="BI90" i="4"/>
  <c r="BH90" i="4"/>
  <c r="BG90" i="4"/>
  <c r="BF90" i="4"/>
  <c r="T90" i="4"/>
  <c r="R90" i="4"/>
  <c r="P90" i="4"/>
  <c r="BI89" i="4"/>
  <c r="BH89" i="4"/>
  <c r="BG89" i="4"/>
  <c r="BF89" i="4"/>
  <c r="T89" i="4"/>
  <c r="R89" i="4"/>
  <c r="P89" i="4"/>
  <c r="BI88" i="4"/>
  <c r="BH88" i="4"/>
  <c r="BG88" i="4"/>
  <c r="BF88" i="4"/>
  <c r="T88" i="4"/>
  <c r="R88" i="4"/>
  <c r="P88" i="4"/>
  <c r="BI87" i="4"/>
  <c r="BH87" i="4"/>
  <c r="BG87" i="4"/>
  <c r="BF87" i="4"/>
  <c r="T87" i="4"/>
  <c r="R87" i="4"/>
  <c r="P87" i="4"/>
  <c r="BI86" i="4"/>
  <c r="BH86" i="4"/>
  <c r="BG86" i="4"/>
  <c r="BF86" i="4"/>
  <c r="T86" i="4"/>
  <c r="R86" i="4"/>
  <c r="P86" i="4"/>
  <c r="BI85" i="4"/>
  <c r="BH85" i="4"/>
  <c r="BG85" i="4"/>
  <c r="BF85" i="4"/>
  <c r="T85" i="4"/>
  <c r="R85" i="4"/>
  <c r="P85" i="4"/>
  <c r="J80" i="4"/>
  <c r="F77" i="4"/>
  <c r="E75" i="4"/>
  <c r="J55" i="4"/>
  <c r="F52" i="4"/>
  <c r="E50" i="4"/>
  <c r="J21" i="4"/>
  <c r="E21" i="4"/>
  <c r="J79" i="4"/>
  <c r="J20" i="4"/>
  <c r="J18" i="4"/>
  <c r="E18" i="4"/>
  <c r="F55" i="4"/>
  <c r="J17" i="4"/>
  <c r="J15" i="4"/>
  <c r="E15" i="4"/>
  <c r="F79" i="4"/>
  <c r="J14" i="4"/>
  <c r="J12" i="4"/>
  <c r="J52" i="4" s="1"/>
  <c r="E7" i="4"/>
  <c r="E73" i="4"/>
  <c r="J37" i="3"/>
  <c r="J36" i="3"/>
  <c r="AY56" i="1" s="1"/>
  <c r="J35" i="3"/>
  <c r="AX56" i="1"/>
  <c r="BI113" i="3"/>
  <c r="BH113" i="3"/>
  <c r="BG113" i="3"/>
  <c r="BF113" i="3"/>
  <c r="T113" i="3"/>
  <c r="T112" i="3"/>
  <c r="R113" i="3"/>
  <c r="R112" i="3"/>
  <c r="P113" i="3"/>
  <c r="P112" i="3"/>
  <c r="BI105" i="3"/>
  <c r="BH105" i="3"/>
  <c r="BG105" i="3"/>
  <c r="BF105" i="3"/>
  <c r="T105" i="3"/>
  <c r="R105" i="3"/>
  <c r="P105" i="3"/>
  <c r="BI104" i="3"/>
  <c r="BH104" i="3"/>
  <c r="BG104" i="3"/>
  <c r="BF104" i="3"/>
  <c r="T104" i="3"/>
  <c r="R104" i="3"/>
  <c r="P104" i="3"/>
  <c r="BI102" i="3"/>
  <c r="BH102" i="3"/>
  <c r="BG102" i="3"/>
  <c r="BF102" i="3"/>
  <c r="T102" i="3"/>
  <c r="R102" i="3"/>
  <c r="P102" i="3"/>
  <c r="BI101" i="3"/>
  <c r="BH101" i="3"/>
  <c r="BG101" i="3"/>
  <c r="BF101" i="3"/>
  <c r="T101" i="3"/>
  <c r="R101" i="3"/>
  <c r="P101" i="3"/>
  <c r="BI100" i="3"/>
  <c r="BH100" i="3"/>
  <c r="BG100" i="3"/>
  <c r="BF100" i="3"/>
  <c r="T100" i="3"/>
  <c r="R100" i="3"/>
  <c r="P100" i="3"/>
  <c r="BI99" i="3"/>
  <c r="BH99" i="3"/>
  <c r="BG99" i="3"/>
  <c r="BF99" i="3"/>
  <c r="T99" i="3"/>
  <c r="R99" i="3"/>
  <c r="P99" i="3"/>
  <c r="BI98" i="3"/>
  <c r="BH98" i="3"/>
  <c r="BG98" i="3"/>
  <c r="BF98" i="3"/>
  <c r="T98" i="3"/>
  <c r="R98" i="3"/>
  <c r="P98" i="3"/>
  <c r="BI97" i="3"/>
  <c r="BH97" i="3"/>
  <c r="BG97" i="3"/>
  <c r="BF97" i="3"/>
  <c r="T97" i="3"/>
  <c r="R97" i="3"/>
  <c r="P97" i="3"/>
  <c r="BI96" i="3"/>
  <c r="BH96" i="3"/>
  <c r="BG96" i="3"/>
  <c r="BF96" i="3"/>
  <c r="T96" i="3"/>
  <c r="R96" i="3"/>
  <c r="P96" i="3"/>
  <c r="BI95" i="3"/>
  <c r="BH95" i="3"/>
  <c r="BG95" i="3"/>
  <c r="BF95" i="3"/>
  <c r="T95" i="3"/>
  <c r="R95" i="3"/>
  <c r="P95" i="3"/>
  <c r="BI94" i="3"/>
  <c r="BH94" i="3"/>
  <c r="BG94" i="3"/>
  <c r="BF94" i="3"/>
  <c r="T94" i="3"/>
  <c r="R94" i="3"/>
  <c r="P94" i="3"/>
  <c r="BI92" i="3"/>
  <c r="BH92" i="3"/>
  <c r="BG92" i="3"/>
  <c r="BF92" i="3"/>
  <c r="T92" i="3"/>
  <c r="R92" i="3"/>
  <c r="P92" i="3"/>
  <c r="BI91" i="3"/>
  <c r="BH91" i="3"/>
  <c r="BG91" i="3"/>
  <c r="BF91" i="3"/>
  <c r="T91" i="3"/>
  <c r="R91" i="3"/>
  <c r="P91" i="3"/>
  <c r="BI90" i="3"/>
  <c r="BH90" i="3"/>
  <c r="BG90" i="3"/>
  <c r="BF90" i="3"/>
  <c r="T90" i="3"/>
  <c r="R90" i="3"/>
  <c r="P90" i="3"/>
  <c r="BI89" i="3"/>
  <c r="BH89" i="3"/>
  <c r="BG89" i="3"/>
  <c r="BF89" i="3"/>
  <c r="T89" i="3"/>
  <c r="R89" i="3"/>
  <c r="P89" i="3"/>
  <c r="BI88" i="3"/>
  <c r="BH88" i="3"/>
  <c r="BG88" i="3"/>
  <c r="BF88" i="3"/>
  <c r="T88" i="3"/>
  <c r="R88" i="3"/>
  <c r="P88" i="3"/>
  <c r="BI87" i="3"/>
  <c r="BH87" i="3"/>
  <c r="BG87" i="3"/>
  <c r="BF87" i="3"/>
  <c r="T87" i="3"/>
  <c r="R87" i="3"/>
  <c r="P87" i="3"/>
  <c r="BI86" i="3"/>
  <c r="BH86" i="3"/>
  <c r="BG86" i="3"/>
  <c r="BF86" i="3"/>
  <c r="T86" i="3"/>
  <c r="R86" i="3"/>
  <c r="P86" i="3"/>
  <c r="BI85" i="3"/>
  <c r="BH85" i="3"/>
  <c r="BG85" i="3"/>
  <c r="BF85" i="3"/>
  <c r="T85" i="3"/>
  <c r="R85" i="3"/>
  <c r="P85" i="3"/>
  <c r="J80" i="3"/>
  <c r="F77" i="3"/>
  <c r="E75" i="3"/>
  <c r="J55" i="3"/>
  <c r="F52" i="3"/>
  <c r="E50" i="3"/>
  <c r="J21" i="3"/>
  <c r="E21" i="3"/>
  <c r="J79" i="3"/>
  <c r="J20" i="3"/>
  <c r="J18" i="3"/>
  <c r="E18" i="3"/>
  <c r="F80" i="3"/>
  <c r="J17" i="3"/>
  <c r="J15" i="3"/>
  <c r="E15" i="3"/>
  <c r="F79" i="3"/>
  <c r="J14" i="3"/>
  <c r="J12" i="3"/>
  <c r="J52" i="3"/>
  <c r="E7" i="3"/>
  <c r="E73" i="3"/>
  <c r="P103" i="2"/>
  <c r="J37" i="2"/>
  <c r="J36" i="2"/>
  <c r="AY55" i="1"/>
  <c r="J35" i="2"/>
  <c r="AX55" i="1"/>
  <c r="BI114" i="2"/>
  <c r="BH114" i="2"/>
  <c r="BG114" i="2"/>
  <c r="BF114" i="2"/>
  <c r="T114" i="2"/>
  <c r="T113" i="2"/>
  <c r="R114" i="2"/>
  <c r="R113" i="2"/>
  <c r="P114" i="2"/>
  <c r="P113" i="2"/>
  <c r="BI105" i="2"/>
  <c r="BH105" i="2"/>
  <c r="BG105" i="2"/>
  <c r="BF105" i="2"/>
  <c r="T105" i="2"/>
  <c r="T103" i="2" s="1"/>
  <c r="R105" i="2"/>
  <c r="R103" i="2" s="1"/>
  <c r="P105" i="2"/>
  <c r="BI104" i="2"/>
  <c r="BH104" i="2"/>
  <c r="BG104" i="2"/>
  <c r="BF104" i="2"/>
  <c r="T104" i="2"/>
  <c r="R104" i="2"/>
  <c r="P104" i="2"/>
  <c r="BI102" i="2"/>
  <c r="BH102" i="2"/>
  <c r="BG102" i="2"/>
  <c r="BF102" i="2"/>
  <c r="T102" i="2"/>
  <c r="R102" i="2"/>
  <c r="P102" i="2"/>
  <c r="BI101" i="2"/>
  <c r="BH101" i="2"/>
  <c r="BG101" i="2"/>
  <c r="BF101" i="2"/>
  <c r="T101" i="2"/>
  <c r="R101" i="2"/>
  <c r="P101" i="2"/>
  <c r="BI100" i="2"/>
  <c r="BH100" i="2"/>
  <c r="BG100" i="2"/>
  <c r="BF100" i="2"/>
  <c r="T100" i="2"/>
  <c r="R100" i="2"/>
  <c r="P100" i="2"/>
  <c r="BI99" i="2"/>
  <c r="BH99" i="2"/>
  <c r="BG99" i="2"/>
  <c r="BF99" i="2"/>
  <c r="T99" i="2"/>
  <c r="R99" i="2"/>
  <c r="P99" i="2"/>
  <c r="BI98" i="2"/>
  <c r="BH98" i="2"/>
  <c r="BG98" i="2"/>
  <c r="BF98" i="2"/>
  <c r="F34" i="2" s="1"/>
  <c r="T98" i="2"/>
  <c r="R98" i="2"/>
  <c r="P98" i="2"/>
  <c r="BI97" i="2"/>
  <c r="BH97" i="2"/>
  <c r="BG97" i="2"/>
  <c r="BF97" i="2"/>
  <c r="T97" i="2"/>
  <c r="R97" i="2"/>
  <c r="P97" i="2"/>
  <c r="BI96" i="2"/>
  <c r="BH96" i="2"/>
  <c r="BG96" i="2"/>
  <c r="BF96" i="2"/>
  <c r="T96" i="2"/>
  <c r="R96" i="2"/>
  <c r="P96" i="2"/>
  <c r="BI95" i="2"/>
  <c r="BH95" i="2"/>
  <c r="BG95" i="2"/>
  <c r="BF95" i="2"/>
  <c r="T95" i="2"/>
  <c r="R95" i="2"/>
  <c r="P95" i="2"/>
  <c r="BI93" i="2"/>
  <c r="BH93" i="2"/>
  <c r="BG93" i="2"/>
  <c r="BF93" i="2"/>
  <c r="T93" i="2"/>
  <c r="R93" i="2"/>
  <c r="P93" i="2"/>
  <c r="BI92" i="2"/>
  <c r="BH92" i="2"/>
  <c r="BG92" i="2"/>
  <c r="BF92" i="2"/>
  <c r="T92" i="2"/>
  <c r="R92" i="2"/>
  <c r="P92" i="2"/>
  <c r="BI91" i="2"/>
  <c r="BH91" i="2"/>
  <c r="BG91" i="2"/>
  <c r="BF91" i="2"/>
  <c r="T91" i="2"/>
  <c r="R91" i="2"/>
  <c r="P91" i="2"/>
  <c r="BI90" i="2"/>
  <c r="BH90" i="2"/>
  <c r="BG90" i="2"/>
  <c r="BF90" i="2"/>
  <c r="T90" i="2"/>
  <c r="R90" i="2"/>
  <c r="P90" i="2"/>
  <c r="BI89" i="2"/>
  <c r="BH89" i="2"/>
  <c r="BG89" i="2"/>
  <c r="BF89" i="2"/>
  <c r="T89" i="2"/>
  <c r="R89" i="2"/>
  <c r="P89" i="2"/>
  <c r="BI88" i="2"/>
  <c r="BH88" i="2"/>
  <c r="BG88" i="2"/>
  <c r="BF88" i="2"/>
  <c r="T88" i="2"/>
  <c r="R88" i="2"/>
  <c r="P88" i="2"/>
  <c r="BI87" i="2"/>
  <c r="BH87" i="2"/>
  <c r="BG87" i="2"/>
  <c r="BF87" i="2"/>
  <c r="T87" i="2"/>
  <c r="R87" i="2"/>
  <c r="P87" i="2"/>
  <c r="BI86" i="2"/>
  <c r="BH86" i="2"/>
  <c r="F36" i="2" s="1"/>
  <c r="BG86" i="2"/>
  <c r="F35" i="2" s="1"/>
  <c r="BF86" i="2"/>
  <c r="J34" i="2" s="1"/>
  <c r="T86" i="2"/>
  <c r="R86" i="2"/>
  <c r="P86" i="2"/>
  <c r="BI85" i="2"/>
  <c r="BH85" i="2"/>
  <c r="BG85" i="2"/>
  <c r="BF85" i="2"/>
  <c r="T85" i="2"/>
  <c r="R85" i="2"/>
  <c r="P85" i="2"/>
  <c r="J80" i="2"/>
  <c r="F77" i="2"/>
  <c r="E75" i="2"/>
  <c r="J55" i="2"/>
  <c r="F52" i="2"/>
  <c r="E50" i="2"/>
  <c r="J21" i="2"/>
  <c r="E21" i="2"/>
  <c r="J79" i="2"/>
  <c r="J20" i="2"/>
  <c r="J18" i="2"/>
  <c r="E18" i="2"/>
  <c r="F55" i="2"/>
  <c r="J17" i="2"/>
  <c r="J15" i="2"/>
  <c r="E15" i="2"/>
  <c r="F54" i="2"/>
  <c r="J14" i="2"/>
  <c r="J12" i="2"/>
  <c r="J52" i="2"/>
  <c r="E7" i="2"/>
  <c r="E73" i="2"/>
  <c r="L50" i="1"/>
  <c r="AM50" i="1"/>
  <c r="AM49" i="1"/>
  <c r="L49" i="1"/>
  <c r="AM47" i="1"/>
  <c r="L47" i="1"/>
  <c r="L45" i="1"/>
  <c r="L44" i="1"/>
  <c r="J108" i="4"/>
  <c r="J102" i="3"/>
  <c r="J85" i="5"/>
  <c r="J90" i="3"/>
  <c r="J89" i="3"/>
  <c r="BK89" i="2"/>
  <c r="J90" i="2"/>
  <c r="BK90" i="3"/>
  <c r="J87" i="4"/>
  <c r="BK89" i="5"/>
  <c r="BK105" i="3"/>
  <c r="BK85" i="4"/>
  <c r="J97" i="5"/>
  <c r="J88" i="3"/>
  <c r="BK98" i="4"/>
  <c r="J93" i="2"/>
  <c r="J113" i="3"/>
  <c r="BK90" i="2"/>
  <c r="BK87" i="3"/>
  <c r="J89" i="4"/>
  <c r="J95" i="2"/>
  <c r="BK95" i="2"/>
  <c r="J105" i="3"/>
  <c r="BK87" i="5"/>
  <c r="BK86" i="2"/>
  <c r="BK97" i="2"/>
  <c r="BK89" i="3"/>
  <c r="BK86" i="5"/>
  <c r="BK99" i="2"/>
  <c r="J104" i="3"/>
  <c r="BK89" i="4"/>
  <c r="BK85" i="2"/>
  <c r="BK100" i="2"/>
  <c r="BK98" i="3"/>
  <c r="J86" i="4"/>
  <c r="J91" i="2"/>
  <c r="J86" i="3"/>
  <c r="BK100" i="4"/>
  <c r="J98" i="5"/>
  <c r="BK91" i="2"/>
  <c r="BK94" i="3"/>
  <c r="BK93" i="5"/>
  <c r="J92" i="2"/>
  <c r="J85" i="2"/>
  <c r="BK86" i="3"/>
  <c r="J94" i="5"/>
  <c r="AS54" i="1"/>
  <c r="J101" i="4"/>
  <c r="J92" i="5"/>
  <c r="J91" i="3"/>
  <c r="BK98" i="2"/>
  <c r="J87" i="2"/>
  <c r="BK100" i="3"/>
  <c r="BK92" i="5"/>
  <c r="BK93" i="2"/>
  <c r="BK91" i="3"/>
  <c r="J85" i="4"/>
  <c r="BK96" i="2"/>
  <c r="J87" i="3"/>
  <c r="J95" i="3"/>
  <c r="BK92" i="4"/>
  <c r="J88" i="5"/>
  <c r="J99" i="2"/>
  <c r="J94" i="3"/>
  <c r="BK98" i="5"/>
  <c r="BK91" i="5"/>
  <c r="J92" i="3"/>
  <c r="BK114" i="2"/>
  <c r="BK93" i="4"/>
  <c r="BK92" i="2"/>
  <c r="J85" i="3"/>
  <c r="J86" i="5"/>
  <c r="J114" i="2"/>
  <c r="BK95" i="3"/>
  <c r="J98" i="4"/>
  <c r="BK107" i="5"/>
  <c r="BK102" i="3"/>
  <c r="J95" i="4"/>
  <c r="J102" i="2"/>
  <c r="BK101" i="4"/>
  <c r="BK94" i="5"/>
  <c r="BK87" i="2"/>
  <c r="J104" i="2"/>
  <c r="BK88" i="4"/>
  <c r="BK88" i="2"/>
  <c r="BK105" i="2"/>
  <c r="BK88" i="3"/>
  <c r="BK86" i="4"/>
  <c r="J88" i="4"/>
  <c r="J96" i="2"/>
  <c r="BK87" i="4"/>
  <c r="BK85" i="3"/>
  <c r="BK96" i="3"/>
  <c r="J97" i="2"/>
  <c r="J87" i="5"/>
  <c r="J92" i="4"/>
  <c r="BK113" i="3"/>
  <c r="J100" i="4"/>
  <c r="J100" i="2"/>
  <c r="J93" i="4"/>
  <c r="BK99" i="3"/>
  <c r="J96" i="4"/>
  <c r="J95" i="5"/>
  <c r="J101" i="2"/>
  <c r="BK92" i="3"/>
  <c r="BK97" i="4"/>
  <c r="J86" i="2"/>
  <c r="J100" i="3"/>
  <c r="J90" i="4"/>
  <c r="BK85" i="5"/>
  <c r="J98" i="3"/>
  <c r="BK90" i="4"/>
  <c r="BK97" i="5"/>
  <c r="BK95" i="4"/>
  <c r="J91" i="5"/>
  <c r="J88" i="2"/>
  <c r="J98" i="2"/>
  <c r="J99" i="3"/>
  <c r="BK101" i="3"/>
  <c r="J89" i="2"/>
  <c r="BK94" i="4"/>
  <c r="J105" i="2"/>
  <c r="J97" i="4"/>
  <c r="BK101" i="2"/>
  <c r="J96" i="3"/>
  <c r="J107" i="5"/>
  <c r="J97" i="3"/>
  <c r="BK96" i="4"/>
  <c r="J93" i="5"/>
  <c r="BK97" i="3"/>
  <c r="J101" i="3"/>
  <c r="BK108" i="4"/>
  <c r="BK95" i="5"/>
  <c r="BK102" i="2"/>
  <c r="BK104" i="3"/>
  <c r="J94" i="4"/>
  <c r="BK88" i="5"/>
  <c r="BK104" i="2"/>
  <c r="BK103" i="2" s="1"/>
  <c r="J103" i="2" s="1"/>
  <c r="J62" i="2" s="1"/>
  <c r="J89" i="5"/>
  <c r="T103" i="3" l="1"/>
  <c r="P84" i="2"/>
  <c r="R84" i="3"/>
  <c r="P103" i="3"/>
  <c r="BK94" i="2"/>
  <c r="J94" i="2"/>
  <c r="J61" i="2"/>
  <c r="R94" i="2"/>
  <c r="T84" i="3"/>
  <c r="R103" i="3"/>
  <c r="R83" i="3" s="1"/>
  <c r="BK91" i="4"/>
  <c r="J91" i="4"/>
  <c r="J61" i="4"/>
  <c r="BK99" i="4"/>
  <c r="J99" i="4"/>
  <c r="J62" i="4"/>
  <c r="T84" i="2"/>
  <c r="T94" i="2"/>
  <c r="T83" i="2" s="1"/>
  <c r="P93" i="3"/>
  <c r="P83" i="3" s="1"/>
  <c r="AU56" i="1" s="1"/>
  <c r="P91" i="4"/>
  <c r="R99" i="4"/>
  <c r="R84" i="2"/>
  <c r="R83" i="2" s="1"/>
  <c r="P84" i="3"/>
  <c r="BK103" i="3"/>
  <c r="J103" i="3"/>
  <c r="J62" i="3"/>
  <c r="T84" i="4"/>
  <c r="T99" i="4"/>
  <c r="T93" i="3"/>
  <c r="P84" i="4"/>
  <c r="R91" i="4"/>
  <c r="R83" i="4" s="1"/>
  <c r="BK84" i="2"/>
  <c r="BK83" i="2" s="1"/>
  <c r="J83" i="2" s="1"/>
  <c r="J59" i="2" s="1"/>
  <c r="J84" i="2"/>
  <c r="J60" i="2"/>
  <c r="BK84" i="3"/>
  <c r="J84" i="3" s="1"/>
  <c r="J60" i="3" s="1"/>
  <c r="R93" i="3"/>
  <c r="R84" i="4"/>
  <c r="P99" i="4"/>
  <c r="P94" i="2"/>
  <c r="BK93" i="3"/>
  <c r="J93" i="3"/>
  <c r="J61" i="3"/>
  <c r="BK84" i="4"/>
  <c r="J84" i="4"/>
  <c r="J60" i="4"/>
  <c r="T91" i="4"/>
  <c r="BK84" i="5"/>
  <c r="J84" i="5"/>
  <c r="J60" i="5"/>
  <c r="P84" i="5"/>
  <c r="R84" i="5"/>
  <c r="T84" i="5"/>
  <c r="BK90" i="5"/>
  <c r="J90" i="5"/>
  <c r="J61" i="5"/>
  <c r="P90" i="5"/>
  <c r="R90" i="5"/>
  <c r="T90" i="5"/>
  <c r="BK96" i="5"/>
  <c r="J96" i="5"/>
  <c r="J62" i="5"/>
  <c r="P96" i="5"/>
  <c r="R96" i="5"/>
  <c r="T96" i="5"/>
  <c r="BK113" i="2"/>
  <c r="J113" i="2"/>
  <c r="J63" i="2"/>
  <c r="BK107" i="4"/>
  <c r="J107" i="4"/>
  <c r="J63" i="4"/>
  <c r="BK112" i="3"/>
  <c r="J112" i="3"/>
  <c r="J63" i="3" s="1"/>
  <c r="BK106" i="5"/>
  <c r="J106" i="5"/>
  <c r="J63" i="5" s="1"/>
  <c r="F55" i="5"/>
  <c r="BE95" i="5"/>
  <c r="BE86" i="5"/>
  <c r="BE92" i="5"/>
  <c r="BE97" i="5"/>
  <c r="E48" i="5"/>
  <c r="J54" i="5"/>
  <c r="F79" i="5"/>
  <c r="BE89" i="5"/>
  <c r="BE93" i="5"/>
  <c r="BE98" i="5"/>
  <c r="BE85" i="5"/>
  <c r="BE87" i="5"/>
  <c r="BE94" i="5"/>
  <c r="J52" i="5"/>
  <c r="BE88" i="5"/>
  <c r="BE91" i="5"/>
  <c r="BE107" i="5"/>
  <c r="E48" i="4"/>
  <c r="J54" i="4"/>
  <c r="F80" i="4"/>
  <c r="BE86" i="4"/>
  <c r="BE90" i="4"/>
  <c r="BE92" i="4"/>
  <c r="BE97" i="4"/>
  <c r="J77" i="4"/>
  <c r="BE88" i="4"/>
  <c r="BE94" i="4"/>
  <c r="BE101" i="4"/>
  <c r="BE85" i="4"/>
  <c r="BE95" i="4"/>
  <c r="F54" i="4"/>
  <c r="BE98" i="4"/>
  <c r="BE87" i="4"/>
  <c r="BE100" i="4"/>
  <c r="BE89" i="4"/>
  <c r="BE93" i="4"/>
  <c r="BE96" i="4"/>
  <c r="BE108" i="4"/>
  <c r="J77" i="3"/>
  <c r="BE90" i="3"/>
  <c r="F54" i="3"/>
  <c r="BE89" i="3"/>
  <c r="BE101" i="3"/>
  <c r="BE92" i="3"/>
  <c r="E48" i="3"/>
  <c r="F55" i="3"/>
  <c r="BE91" i="3"/>
  <c r="BE97" i="3"/>
  <c r="BE98" i="3"/>
  <c r="BE102" i="3"/>
  <c r="BE85" i="3"/>
  <c r="BE88" i="3"/>
  <c r="BE94" i="3"/>
  <c r="BE100" i="3"/>
  <c r="BE113" i="3"/>
  <c r="J54" i="3"/>
  <c r="BE86" i="3"/>
  <c r="BE96" i="3"/>
  <c r="BE99" i="3"/>
  <c r="BE105" i="3"/>
  <c r="BE87" i="3"/>
  <c r="BE95" i="3"/>
  <c r="BE104" i="3"/>
  <c r="J77" i="2"/>
  <c r="BE87" i="2"/>
  <c r="F79" i="2"/>
  <c r="BE88" i="2"/>
  <c r="BE97" i="2"/>
  <c r="BE98" i="2"/>
  <c r="BE100" i="2"/>
  <c r="BE101" i="2"/>
  <c r="BE102" i="2"/>
  <c r="BE104" i="2"/>
  <c r="BE114" i="2"/>
  <c r="F80" i="2"/>
  <c r="BE89" i="2"/>
  <c r="BE93" i="2"/>
  <c r="BE105" i="2"/>
  <c r="J54" i="2"/>
  <c r="E48" i="2"/>
  <c r="BE86" i="2"/>
  <c r="BE85" i="2"/>
  <c r="BE90" i="2"/>
  <c r="BE91" i="2"/>
  <c r="BE92" i="2"/>
  <c r="BE95" i="2"/>
  <c r="BE96" i="2"/>
  <c r="BE99" i="2"/>
  <c r="AW55" i="1"/>
  <c r="BA55" i="1"/>
  <c r="BB55" i="1"/>
  <c r="BC55" i="1"/>
  <c r="F37" i="3"/>
  <c r="BD56" i="1"/>
  <c r="F37" i="2"/>
  <c r="BD55" i="1" s="1"/>
  <c r="F37" i="4"/>
  <c r="BD57" i="1"/>
  <c r="F34" i="3"/>
  <c r="BA56" i="1"/>
  <c r="F36" i="4"/>
  <c r="BC57" i="1"/>
  <c r="F36" i="3"/>
  <c r="BC56" i="1"/>
  <c r="F35" i="3"/>
  <c r="BB56" i="1"/>
  <c r="J34" i="3"/>
  <c r="AW56" i="1"/>
  <c r="J34" i="5"/>
  <c r="AW58" i="1"/>
  <c r="F35" i="4"/>
  <c r="BB57" i="1"/>
  <c r="F34" i="5"/>
  <c r="BA58" i="1"/>
  <c r="F34" i="4"/>
  <c r="BA57" i="1" s="1"/>
  <c r="J34" i="4"/>
  <c r="AW57" i="1"/>
  <c r="F37" i="5"/>
  <c r="BD58" i="1"/>
  <c r="F36" i="5"/>
  <c r="BC58" i="1"/>
  <c r="F35" i="5"/>
  <c r="BB58" i="1"/>
  <c r="R83" i="5" l="1"/>
  <c r="T83" i="5"/>
  <c r="P83" i="5"/>
  <c r="AU58" i="1" s="1"/>
  <c r="T83" i="4"/>
  <c r="T83" i="3"/>
  <c r="P83" i="4"/>
  <c r="AU57" i="1"/>
  <c r="P83" i="2"/>
  <c r="AU55" i="1"/>
  <c r="BK83" i="4"/>
  <c r="J83" i="4"/>
  <c r="J59" i="4"/>
  <c r="BK83" i="3"/>
  <c r="J83" i="3"/>
  <c r="BK83" i="5"/>
  <c r="J83" i="5"/>
  <c r="J59" i="5" s="1"/>
  <c r="F33" i="3"/>
  <c r="AZ56" i="1"/>
  <c r="BB54" i="1"/>
  <c r="AX54" i="1"/>
  <c r="F33" i="5"/>
  <c r="AZ58" i="1" s="1"/>
  <c r="BA54" i="1"/>
  <c r="W30" i="1"/>
  <c r="J33" i="2"/>
  <c r="AV55" i="1"/>
  <c r="AT55" i="1"/>
  <c r="J33" i="3"/>
  <c r="AV56" i="1"/>
  <c r="AT56" i="1"/>
  <c r="BD54" i="1"/>
  <c r="W33" i="1"/>
  <c r="J30" i="3"/>
  <c r="AG56" i="1"/>
  <c r="F33" i="2"/>
  <c r="AZ55" i="1"/>
  <c r="F33" i="4"/>
  <c r="AZ57" i="1" s="1"/>
  <c r="BC54" i="1"/>
  <c r="W32" i="1"/>
  <c r="J30" i="2"/>
  <c r="AG55" i="1" s="1"/>
  <c r="J33" i="4"/>
  <c r="AV57" i="1"/>
  <c r="AT57" i="1"/>
  <c r="J33" i="5"/>
  <c r="AV58" i="1"/>
  <c r="AT58" i="1"/>
  <c r="J59" i="3" l="1"/>
  <c r="AN55" i="1"/>
  <c r="J39" i="3"/>
  <c r="J39" i="2"/>
  <c r="AN56" i="1"/>
  <c r="AY54" i="1"/>
  <c r="J30" i="5"/>
  <c r="AG58" i="1"/>
  <c r="J30" i="4"/>
  <c r="AG57" i="1" s="1"/>
  <c r="AW54" i="1"/>
  <c r="AK30" i="1"/>
  <c r="AZ54" i="1"/>
  <c r="W29" i="1"/>
  <c r="AU54" i="1"/>
  <c r="W31" i="1"/>
  <c r="J39" i="4" l="1"/>
  <c r="J39" i="5"/>
  <c r="AN58" i="1"/>
  <c r="AN57" i="1"/>
  <c r="AG54" i="1"/>
  <c r="AK26" i="1"/>
  <c r="AV54" i="1"/>
  <c r="AK29" i="1"/>
  <c r="AK35" i="1"/>
  <c r="AT54" i="1" l="1"/>
  <c r="AN54" i="1" l="1"/>
</calcChain>
</file>

<file path=xl/sharedStrings.xml><?xml version="1.0" encoding="utf-8"?>
<sst xmlns="http://schemas.openxmlformats.org/spreadsheetml/2006/main" count="2388" uniqueCount="472">
  <si>
    <t>Export Komplet</t>
  </si>
  <si>
    <t>VZ</t>
  </si>
  <si>
    <t>2.0</t>
  </si>
  <si>
    <t>ZAMOK</t>
  </si>
  <si>
    <t>False</t>
  </si>
  <si>
    <t>{b837b2e6-00b1-4eb3-8be6-98b1362b4336}</t>
  </si>
  <si>
    <t>0,01</t>
  </si>
  <si>
    <t>0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</si>
  <si>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</si>
  <si>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</si>
  <si>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</si>
  <si>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</si>
  <si>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</si>
  <si>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41924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</si>
  <si>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</si>
  <si>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</si>
  <si>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Černá Nisa, Liberec (Stráž n.N.-Ruprechtice), probírka BP, ř. km 0,135 - 4,787</t>
  </si>
  <si>
    <t>KSO:</t>
  </si>
  <si>
    <t/>
  </si>
  <si>
    <t>CC-CZ:</t>
  </si>
  <si>
    <t>Místo:</t>
  </si>
  <si>
    <t xml:space="preserve"> </t>
  </si>
  <si>
    <t>Datum:</t>
  </si>
  <si>
    <t>29. 7. 2024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</si>
  <si>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</si>
  <si>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</si>
  <si>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</si>
  <si>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</si>
  <si>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</si>
  <si>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</si>
  <si>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</si>
  <si>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</si>
  <si>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Hlubuček V.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</si>
  <si>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</si>
  <si>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</si>
  <si>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</si>
  <si>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</si>
  <si>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</si>
  <si>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</si>
  <si>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</si>
  <si>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</si>
  <si>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</si>
  <si>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</si>
  <si>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</si>
  <si>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</si>
  <si>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</si>
  <si>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</si>
  <si>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</si>
  <si>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</si>
  <si>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</si>
  <si>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</si>
  <si>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</si>
  <si>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</si>
  <si>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</si>
  <si>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</si>
  <si>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</si>
  <si>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</si>
  <si>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</si>
  <si>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</si>
  <si>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</si>
  <si>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</si>
  <si>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</si>
  <si>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</si>
  <si>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</si>
  <si>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</si>
  <si>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</si>
  <si>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</si>
  <si>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</si>
  <si>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</si>
  <si>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###NOIMPORT###</t>
  </si>
  <si>
    <t>IMPORT</t>
  </si>
  <si>
    <t>{00000000-0000-0000-0000-000000000000}</t>
  </si>
  <si>
    <t>/</t>
  </si>
  <si>
    <t>41924/1</t>
  </si>
  <si>
    <t>SO 01 - Lokalita č.1, ř.km 0,135-1,189</t>
  </si>
  <si>
    <t>STA</t>
  </si>
  <si>
    <t>1</t>
  </si>
  <si>
    <t>{ef9d072a-7fa7-4232-8bfd-5be569217459}</t>
  </si>
  <si>
    <t>2</t>
  </si>
  <si>
    <t>41924/2</t>
  </si>
  <si>
    <t>SO 02 - Lokalita č.2, ř.km 1,189-1,910</t>
  </si>
  <si>
    <t>{58bef137-31e6-430a-b774-4cd5f0d47864}</t>
  </si>
  <si>
    <t>41924/3</t>
  </si>
  <si>
    <t>SO 03 - Lokalita č.3, ř.km 1,910-3,375</t>
  </si>
  <si>
    <t>{5b8e4760-2b10-494b-8726-c48b976e58a5}</t>
  </si>
  <si>
    <t>41924/4</t>
  </si>
  <si>
    <t>SO 04 - Lokalita č.4, ř.km 4,198-4,787</t>
  </si>
  <si>
    <t>{976999ea-62e1-40a5-92e2-a129812cd9b3}</t>
  </si>
  <si>
    <t>KRYCÍ LIST SOUPISU PRACÍ</t>
  </si>
  <si>
    <t>Objekt:</t>
  </si>
  <si>
    <t>41924/1 - SO 01 - Lokalita č.1, ř.km 0,135-1,189</t>
  </si>
  <si>
    <t>REKAPITULACE ČLENĚNÍ SOUPISU PRACÍ</t>
  </si>
  <si>
    <t>Kód dílu - Popis</t>
  </si>
  <si>
    <t>Cena celkem [CZK]</t>
  </si>
  <si>
    <t>-1</t>
  </si>
  <si>
    <t>D7 - Kácení břehových porostů</t>
  </si>
  <si>
    <t>D10 - Přibližování dřevní hmoty</t>
  </si>
  <si>
    <t>D11 - Ostatní výkony a více náklady</t>
  </si>
  <si>
    <t>D12 - Výkony spojené s pracemi na PUPFL (použitelné i pro břehové porosty)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</si>
  <si>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</si>
  <si>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</si>
  <si>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</si>
  <si>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</si>
  <si>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</si>
  <si>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</si>
  <si>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</si>
  <si>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</si>
  <si>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</si>
  <si>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</si>
  <si>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</si>
  <si>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</si>
  <si>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</si>
  <si>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D7</t>
  </si>
  <si>
    <t>Kácení břehových porostů</t>
  </si>
  <si>
    <t>ROZPOCET</t>
  </si>
  <si>
    <t>K</t>
  </si>
  <si>
    <t>9VC3079</t>
  </si>
  <si>
    <t>Odstranění křovin a stromů (klestu) ručně + mechanicky s ponecháním kořenů průměru kmene do 10 cm, při jakémkoliv sklonu terénu, mimo lesnicko- technických meliorací, při celkové ploše do 1000 m2</t>
  </si>
  <si>
    <t>m2</t>
  </si>
  <si>
    <t>4</t>
  </si>
  <si>
    <t>1431324790</t>
  </si>
  <si>
    <t>9VC3080</t>
  </si>
  <si>
    <t>Kácení dřeviny - volné - směrové (S-KV) s odřezáním kmene přes 10 do průměru 20 cm a s odvětvením</t>
  </si>
  <si>
    <t>ks</t>
  </si>
  <si>
    <t>-846418175</t>
  </si>
  <si>
    <t>3</t>
  </si>
  <si>
    <t>9VC3081</t>
  </si>
  <si>
    <t>Kácení dřeviny - volné - směrové (S-KV) s odřezáním kmene přes 20 do průměru 30 cm a s odvětvením</t>
  </si>
  <si>
    <t>1096241306</t>
  </si>
  <si>
    <t>9VC3088</t>
  </si>
  <si>
    <t>Kácení dřeviny - postupné s volnou dopadovou plochou (S-KPV) přes 10 do průměru 20 cm a s odvětvením</t>
  </si>
  <si>
    <t>779975450</t>
  </si>
  <si>
    <t>5</t>
  </si>
  <si>
    <t>9VC3089</t>
  </si>
  <si>
    <t>Kácení dřeviny - postupné s volnou dopadovou plochou (S-KPV) přes 20 do průměru 30 cm a s odvětvením</t>
  </si>
  <si>
    <t>-388793894</t>
  </si>
  <si>
    <t>6</t>
  </si>
  <si>
    <t>9VC3090</t>
  </si>
  <si>
    <t>Kácení dřeviny - postupné s volnou dopadovou plochou (S-KPV) přes 30 do průměru 50 cm a s odvětvením</t>
  </si>
  <si>
    <t>1716658474</t>
  </si>
  <si>
    <t>7</t>
  </si>
  <si>
    <t>9VC3091</t>
  </si>
  <si>
    <t>Kácení dřeviny - postupné s volnou dopadovou plochou (S-KPV) přes 50 do průměru 70 cm a s odvětvením</t>
  </si>
  <si>
    <t>843241373</t>
  </si>
  <si>
    <t>8</t>
  </si>
  <si>
    <t>9VC3092</t>
  </si>
  <si>
    <t>Kácení dřeviny - postupné s volnou dopadovou plochou (S-KPV) přes 70 do průměru 90 cm a s odvětvením</t>
  </si>
  <si>
    <t>1364681901</t>
  </si>
  <si>
    <t>9</t>
  </si>
  <si>
    <t>9VC3104</t>
  </si>
  <si>
    <t>Obtížná manipulace s dřevní hmotou - dle konkrétních podmínek (např. přetažení přes vodní tok, prudký svah, lanovka)</t>
  </si>
  <si>
    <t>m3</t>
  </si>
  <si>
    <t>1652574166</t>
  </si>
  <si>
    <t>D10</t>
  </si>
  <si>
    <t>Přibližování dřevní hmoty</t>
  </si>
  <si>
    <t>10</t>
  </si>
  <si>
    <t>9VC3147</t>
  </si>
  <si>
    <t>Vodorovné přemístění, přibližování dřevní hmoty listnatých dřevin (P-OM) - traktorem (kmeny, větve, pařezy) do 500 m - při průměrné hmotnatosti stromu - 0,09</t>
  </si>
  <si>
    <t>43912206</t>
  </si>
  <si>
    <t>11</t>
  </si>
  <si>
    <t>9VC3148</t>
  </si>
  <si>
    <t>Vodorovné přemístění, přibližování dřevní hmoty listnatých dřevin (P-OM) - traktorem (kmeny, větve, pařezy) do 500 m - při průměrné hmotnatosti stromu - 0,14</t>
  </si>
  <si>
    <t>653682336</t>
  </si>
  <si>
    <t>12</t>
  </si>
  <si>
    <t>9VC3150</t>
  </si>
  <si>
    <t>Vodorovné přemístění, přibližování dřevní hmoty listnatých dřevin (P-OM) - traktorem (kmeny, větve, pařezy) do 500 m - při průměrné hmotnatosti stromu - 0,29</t>
  </si>
  <si>
    <t>-1862485577</t>
  </si>
  <si>
    <t>13</t>
  </si>
  <si>
    <t>9VC3151</t>
  </si>
  <si>
    <t>Vodorovné přemístění, přibližování dřevní hmoty listnatých dřevin (P-OM) - traktorem (kmeny, větve, pařezy) do 500 m - při průměrné hmotnatosti stromu - 0,49</t>
  </si>
  <si>
    <t>1695978118</t>
  </si>
  <si>
    <t>14</t>
  </si>
  <si>
    <t>9VC3153</t>
  </si>
  <si>
    <t>Vodorovné přemístění, přibližování dřevní hmoty listnatých dřevin (P-OM) - traktorem (kmeny, větve, pařezy) do 500 m - při průměrné hmotnatosti stromu - 0,70</t>
  </si>
  <si>
    <t>-1548124612</t>
  </si>
  <si>
    <t>15</t>
  </si>
  <si>
    <t>9VC3152</t>
  </si>
  <si>
    <t>Vodorovné přemístění, přibližování dřevní hmoty listnatých dřevin (P-OM) - traktorem (kmeny, větve, pařezy) do 500 m - při průměrné hmotnatosti stromu - 0,99</t>
  </si>
  <si>
    <t>1956541557</t>
  </si>
  <si>
    <t>16</t>
  </si>
  <si>
    <t>9VC3154</t>
  </si>
  <si>
    <t>Vodorovné přemístění, přibližování dřevní hmoty listantých dřevin (P-OM) - traktorem (kmeny, větve, pařezy) do 500 m - při průměrné hmotnatosti stromu 1,00 +</t>
  </si>
  <si>
    <t>-985218692</t>
  </si>
  <si>
    <t>17</t>
  </si>
  <si>
    <t>9VC0860</t>
  </si>
  <si>
    <t>Doprava listnaté kulatiny na vzdálenost 1-10 km, včetně naložení a složení.</t>
  </si>
  <si>
    <t>Kč/m3</t>
  </si>
  <si>
    <t>1820881614</t>
  </si>
  <si>
    <t>D11</t>
  </si>
  <si>
    <t>Ostatní výkony a více náklady</t>
  </si>
  <si>
    <t>18</t>
  </si>
  <si>
    <t>9VC3227</t>
  </si>
  <si>
    <t>Manipulace (krácení) dřevní hmoty na sortimenty</t>
  </si>
  <si>
    <t>-1425005465</t>
  </si>
  <si>
    <t>19</t>
  </si>
  <si>
    <t>9VC3231</t>
  </si>
  <si>
    <t>Vyvezení klestu z plochy na odvozní místo (OM)</t>
  </si>
  <si>
    <t>-498712885</t>
  </si>
  <si>
    <t>VV</t>
  </si>
  <si>
    <t>11*0,05 "do 20cm</t>
  </si>
  <si>
    <t>10*0,1 "do 30cm</t>
  </si>
  <si>
    <t>18*0,2 "do 50cm</t>
  </si>
  <si>
    <t>4*0,3 "do 70cm</t>
  </si>
  <si>
    <t>2*0,4 "do 90cm</t>
  </si>
  <si>
    <t>160*0,03</t>
  </si>
  <si>
    <t>Součet</t>
  </si>
  <si>
    <t>D12</t>
  </si>
  <si>
    <t>Výkony spojené s pracemi na PUPFL (použitelné i pro břehové porosty)</t>
  </si>
  <si>
    <t>20</t>
  </si>
  <si>
    <t>9VC3244</t>
  </si>
  <si>
    <t>Dočišťování ploch po těžbě</t>
  </si>
  <si>
    <t>ha</t>
  </si>
  <si>
    <t>-320164674</t>
  </si>
  <si>
    <t>41924/2 - SO 02 - Lokalita č.2, ř.km 1,189-1,910</t>
  </si>
  <si>
    <t>-1500319834</t>
  </si>
  <si>
    <t>-1416268094</t>
  </si>
  <si>
    <t>972331841</t>
  </si>
  <si>
    <t>9VC3082</t>
  </si>
  <si>
    <t>Kácení dřeviny - volné - směrové (S-KV) s odřezáním kmene přes 30 do průměru 50 cm a s odvětvením</t>
  </si>
  <si>
    <t>-2120096954</t>
  </si>
  <si>
    <t>1199333149</t>
  </si>
  <si>
    <t>739053761</t>
  </si>
  <si>
    <t>1555058287</t>
  </si>
  <si>
    <t>-227235798</t>
  </si>
  <si>
    <t>-252663178</t>
  </si>
  <si>
    <t>1785204557</t>
  </si>
  <si>
    <t>9VC3149</t>
  </si>
  <si>
    <t>Vodorovné přemístění, přibližování dřevní hmoty listnatých dřevin (P-OM) - traktorem (kmeny, větve, pařezy) do 500 m - při průměrné hmotnatosti stromu - 0,19</t>
  </si>
  <si>
    <t>650417809</t>
  </si>
  <si>
    <t>663399596</t>
  </si>
  <si>
    <t>1922177422</t>
  </si>
  <si>
    <t>133930960</t>
  </si>
  <si>
    <t>664781098</t>
  </si>
  <si>
    <t>-1457476066</t>
  </si>
  <si>
    <t>-2016637720</t>
  </si>
  <si>
    <t>-1917752110</t>
  </si>
  <si>
    <t>1249022815</t>
  </si>
  <si>
    <t>88*0,05 "do 20cm</t>
  </si>
  <si>
    <t>60*0,1 "do 30cm</t>
  </si>
  <si>
    <t>41*0,2 "do 50cm</t>
  </si>
  <si>
    <t>2*0,3 "do 70cm</t>
  </si>
  <si>
    <t>1450*0,03</t>
  </si>
  <si>
    <t>-1483004268</t>
  </si>
  <si>
    <t>41924/3 - SO 03 - Lokalita č.3, ř.km 1,910-3,375</t>
  </si>
  <si>
    <t>-1808276080</t>
  </si>
  <si>
    <t>-427346108</t>
  </si>
  <si>
    <t>1933088800</t>
  </si>
  <si>
    <t>-10806273</t>
  </si>
  <si>
    <t>1399246536</t>
  </si>
  <si>
    <t>156637329</t>
  </si>
  <si>
    <t>1049229454</t>
  </si>
  <si>
    <t>-1728425623</t>
  </si>
  <si>
    <t>-1502312661</t>
  </si>
  <si>
    <t>-1626585699</t>
  </si>
  <si>
    <t>-266900749</t>
  </si>
  <si>
    <t>-186920675</t>
  </si>
  <si>
    <t>2035302146</t>
  </si>
  <si>
    <t>-755681822</t>
  </si>
  <si>
    <t>-1991235893</t>
  </si>
  <si>
    <t>2*0,05 "do 20cm</t>
  </si>
  <si>
    <t>8*0,2 "do 50cm</t>
  </si>
  <si>
    <t>1*0,3 "do 70cm</t>
  </si>
  <si>
    <t>900*0,03</t>
  </si>
  <si>
    <t>1074844334</t>
  </si>
  <si>
    <t>41924/4 - SO 04 - Lokalita č.4, ř.km 4,198-4,787</t>
  </si>
  <si>
    <t>-2045109553</t>
  </si>
  <si>
    <t>-237589988</t>
  </si>
  <si>
    <t>-1219504590</t>
  </si>
  <si>
    <t>153211333</t>
  </si>
  <si>
    <t>817819964</t>
  </si>
  <si>
    <t>1933344446</t>
  </si>
  <si>
    <t>-1581028181</t>
  </si>
  <si>
    <t>-274585733</t>
  </si>
  <si>
    <t>-1651968646</t>
  </si>
  <si>
    <t>-827595075</t>
  </si>
  <si>
    <t>-1993935734</t>
  </si>
  <si>
    <t>-1557114983</t>
  </si>
  <si>
    <t>3*0,05 "do 20cm</t>
  </si>
  <si>
    <t>1*0,1 "do 30cm</t>
  </si>
  <si>
    <t>4*0,2 "do 50cm</t>
  </si>
  <si>
    <t>0*0,3 "do 70cm</t>
  </si>
  <si>
    <t>0*0,4 "do 90cm</t>
  </si>
  <si>
    <t>580*0,03</t>
  </si>
  <si>
    <t>-1534151847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</si>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</sst>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35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19" fillId="4" borderId="9" xfId="0" applyFont="1" applyFill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7" fillId="0" borderId="15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15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4" xfId="0" applyFont="1" applyBorder="1" applyAlignment="1"/>
    <xf numFmtId="0" fontId="7" fillId="0" borderId="15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6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19" fillId="0" borderId="23" xfId="0" applyFont="1" applyBorder="1" applyAlignment="1" applyProtection="1">
      <alignment horizontal="center" vertical="center"/>
    </xf>
    <xf numFmtId="49" fontId="19" fillId="0" borderId="23" xfId="0" applyNumberFormat="1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</xf>
    <xf numFmtId="167" fontId="19" fillId="0" borderId="23" xfId="0" applyNumberFormat="1" applyFont="1" applyBorder="1" applyAlignment="1" applyProtection="1">
      <alignment vertical="center"/>
    </xf>
    <xf numFmtId="4" fontId="19" fillId="2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</xf>
    <xf numFmtId="0" fontId="20" fillId="2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6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4" xfId="0" applyFont="1" applyBorder="1" applyAlignment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6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20" fillId="2" borderId="20" xfId="0" applyFont="1" applyFill="1" applyBorder="1" applyAlignment="1" applyProtection="1">
      <alignment horizontal="left" vertical="center"/>
      <protection locked="0"/>
    </xf>
    <xf numFmtId="0" fontId="20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166" fontId="20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2" fillId="0" borderId="24" xfId="0" applyFont="1" applyBorder="1" applyAlignment="1">
      <alignment vertical="center" wrapText="1"/>
    </xf>
    <xf numFmtId="0" fontId="32" fillId="0" borderId="25" xfId="0" applyFont="1" applyBorder="1" applyAlignment="1">
      <alignment vertical="center" wrapText="1"/>
    </xf>
    <xf numFmtId="0" fontId="32" fillId="0" borderId="26" xfId="0" applyFont="1" applyBorder="1" applyAlignment="1">
      <alignment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27" xfId="0" applyFont="1" applyBorder="1" applyAlignment="1">
      <alignment vertical="center" wrapText="1"/>
    </xf>
    <xf numFmtId="0" fontId="32" fillId="0" borderId="28" xfId="0" applyFont="1" applyBorder="1" applyAlignment="1">
      <alignment vertical="center" wrapText="1"/>
    </xf>
    <xf numFmtId="0" fontId="34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36" fillId="0" borderId="27" xfId="0" applyFont="1" applyBorder="1" applyAlignment="1">
      <alignment vertical="center" wrapText="1"/>
    </xf>
    <xf numFmtId="0" fontId="35" fillId="0" borderId="1" xfId="0" applyFont="1" applyBorder="1" applyAlignment="1">
      <alignment vertical="center" wrapText="1"/>
    </xf>
    <xf numFmtId="0" fontId="35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vertical="center"/>
    </xf>
    <xf numFmtId="49" fontId="35" fillId="0" borderId="1" xfId="0" applyNumberFormat="1" applyFont="1" applyBorder="1" applyAlignment="1">
      <alignment vertical="center" wrapText="1"/>
    </xf>
    <xf numFmtId="0" fontId="32" fillId="0" borderId="30" xfId="0" applyFont="1" applyBorder="1" applyAlignment="1">
      <alignment vertical="center" wrapText="1"/>
    </xf>
    <xf numFmtId="0" fontId="37" fillId="0" borderId="29" xfId="0" applyFont="1" applyBorder="1" applyAlignment="1">
      <alignment vertical="center" wrapText="1"/>
    </xf>
    <xf numFmtId="0" fontId="32" fillId="0" borderId="31" xfId="0" applyFont="1" applyBorder="1" applyAlignment="1">
      <alignment vertical="center" wrapText="1"/>
    </xf>
    <xf numFmtId="0" fontId="32" fillId="0" borderId="1" xfId="0" applyFont="1" applyBorder="1" applyAlignment="1">
      <alignment vertical="top"/>
    </xf>
    <xf numFmtId="0" fontId="32" fillId="0" borderId="0" xfId="0" applyFont="1" applyAlignment="1">
      <alignment vertical="top"/>
    </xf>
    <xf numFmtId="0" fontId="32" fillId="0" borderId="24" xfId="0" applyFont="1" applyBorder="1" applyAlignment="1">
      <alignment horizontal="left" vertical="center"/>
    </xf>
    <xf numFmtId="0" fontId="32" fillId="0" borderId="25" xfId="0" applyFont="1" applyBorder="1" applyAlignment="1">
      <alignment horizontal="left" vertical="center"/>
    </xf>
    <xf numFmtId="0" fontId="32" fillId="0" borderId="26" xfId="0" applyFont="1" applyBorder="1" applyAlignment="1">
      <alignment horizontal="left" vertical="center"/>
    </xf>
    <xf numFmtId="0" fontId="32" fillId="0" borderId="27" xfId="0" applyFont="1" applyBorder="1" applyAlignment="1">
      <alignment horizontal="left" vertical="center"/>
    </xf>
    <xf numFmtId="0" fontId="32" fillId="0" borderId="28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4" fillId="0" borderId="29" xfId="0" applyFont="1" applyBorder="1" applyAlignment="1">
      <alignment horizontal="left" vertical="center"/>
    </xf>
    <xf numFmtId="0" fontId="34" fillId="0" borderId="29" xfId="0" applyFont="1" applyBorder="1" applyAlignment="1">
      <alignment horizontal="center" vertical="center"/>
    </xf>
    <xf numFmtId="0" fontId="38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5" fillId="0" borderId="1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horizontal="center" vertical="center"/>
    </xf>
    <xf numFmtId="0" fontId="32" fillId="0" borderId="30" xfId="0" applyFont="1" applyBorder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2" fillId="0" borderId="31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6" fillId="0" borderId="29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left" vertical="center" wrapText="1"/>
    </xf>
    <xf numFmtId="0" fontId="32" fillId="0" borderId="25" xfId="0" applyFont="1" applyBorder="1" applyAlignment="1">
      <alignment horizontal="left" vertical="center" wrapText="1"/>
    </xf>
    <xf numFmtId="0" fontId="32" fillId="0" borderId="26" xfId="0" applyFont="1" applyBorder="1" applyAlignment="1">
      <alignment horizontal="left" vertical="center" wrapText="1"/>
    </xf>
    <xf numFmtId="0" fontId="32" fillId="0" borderId="27" xfId="0" applyFont="1" applyBorder="1" applyAlignment="1">
      <alignment horizontal="left" vertical="center" wrapText="1"/>
    </xf>
    <xf numFmtId="0" fontId="32" fillId="0" borderId="28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/>
    </xf>
    <xf numFmtId="0" fontId="36" fillId="0" borderId="30" xfId="0" applyFont="1" applyBorder="1" applyAlignment="1">
      <alignment horizontal="left" vertical="center" wrapText="1"/>
    </xf>
    <xf numFmtId="0" fontId="36" fillId="0" borderId="29" xfId="0" applyFont="1" applyBorder="1" applyAlignment="1">
      <alignment horizontal="left" vertical="center" wrapText="1"/>
    </xf>
    <xf numFmtId="0" fontId="36" fillId="0" borderId="3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top"/>
    </xf>
    <xf numFmtId="0" fontId="35" fillId="0" borderId="1" xfId="0" applyFont="1" applyBorder="1" applyAlignment="1">
      <alignment horizontal="center" vertical="top"/>
    </xf>
    <xf numFmtId="0" fontId="36" fillId="0" borderId="30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34" fillId="0" borderId="1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4" fillId="0" borderId="29" xfId="0" applyFont="1" applyBorder="1" applyAlignment="1">
      <alignment vertical="center"/>
    </xf>
    <xf numFmtId="0" fontId="35" fillId="0" borderId="1" xfId="0" applyFont="1" applyBorder="1" applyAlignment="1">
      <alignment vertical="top"/>
    </xf>
    <xf numFmtId="49" fontId="35" fillId="0" borderId="1" xfId="0" applyNumberFormat="1" applyFont="1" applyBorder="1" applyAlignment="1">
      <alignment horizontal="left" vertical="center"/>
    </xf>
    <xf numFmtId="0" fontId="41" fillId="0" borderId="27" xfId="0" applyFont="1" applyBorder="1" applyAlignment="1" applyProtection="1">
      <alignment horizontal="left" vertical="center"/>
    </xf>
    <xf numFmtId="0" fontId="42" fillId="0" borderId="1" xfId="0" applyFont="1" applyBorder="1" applyAlignment="1" applyProtection="1">
      <alignment vertical="top"/>
    </xf>
    <xf numFmtId="0" fontId="42" fillId="0" borderId="1" xfId="0" applyFont="1" applyBorder="1" applyAlignment="1" applyProtection="1">
      <alignment horizontal="left" vertical="center"/>
    </xf>
    <xf numFmtId="0" fontId="42" fillId="0" borderId="1" xfId="0" applyFont="1" applyBorder="1" applyAlignment="1" applyProtection="1">
      <alignment horizontal="center" vertical="center"/>
    </xf>
    <xf numFmtId="49" fontId="42" fillId="0" borderId="1" xfId="0" applyNumberFormat="1" applyFont="1" applyBorder="1" applyAlignment="1" applyProtection="1">
      <alignment horizontal="left" vertical="center"/>
    </xf>
    <xf numFmtId="0" fontId="4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4" fillId="0" borderId="29" xfId="0" applyFont="1" applyBorder="1" applyAlignment="1">
      <alignment horizontal="left"/>
    </xf>
    <xf numFmtId="0" fontId="38" fillId="0" borderId="29" xfId="0" applyFont="1" applyBorder="1" applyAlignment="1"/>
    <xf numFmtId="0" fontId="32" fillId="0" borderId="27" xfId="0" applyFont="1" applyBorder="1" applyAlignment="1">
      <alignment vertical="top"/>
    </xf>
    <xf numFmtId="0" fontId="32" fillId="0" borderId="28" xfId="0" applyFont="1" applyBorder="1" applyAlignment="1">
      <alignment vertical="top"/>
    </xf>
    <xf numFmtId="0" fontId="32" fillId="0" borderId="30" xfId="0" applyFont="1" applyBorder="1" applyAlignment="1">
      <alignment vertical="top"/>
    </xf>
    <xf numFmtId="0" fontId="32" fillId="0" borderId="29" xfId="0" applyFont="1" applyBorder="1" applyAlignment="1">
      <alignment vertical="top"/>
    </xf>
    <xf numFmtId="0" fontId="32" fillId="0" borderId="31" xfId="0" applyFont="1" applyBorder="1" applyAlignment="1">
      <alignment vertical="top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5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8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center" vertical="center"/>
    </xf>
    <xf numFmtId="0" fontId="24" fillId="0" borderId="0" xfId="0" applyFont="1" applyAlignment="1" applyProtection="1">
      <alignment horizontal="left" vertical="center" wrapText="1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5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6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5" fillId="0" borderId="1" xfId="0" applyFont="1" applyBorder="1" applyAlignment="1">
      <alignment horizontal="left" vertical="center" wrapText="1"/>
    </xf>
    <xf numFmtId="0" fontId="34" fillId="0" borderId="29" xfId="0" applyFont="1" applyBorder="1" applyAlignment="1">
      <alignment horizontal="left" wrapText="1"/>
    </xf>
    <xf numFmtId="0" fontId="33" fillId="0" borderId="1" xfId="0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left" vertical="center" wrapText="1"/>
    </xf>
    <xf numFmtId="0" fontId="33" fillId="0" borderId="1" xfId="0" applyFont="1" applyBorder="1" applyAlignment="1">
      <alignment horizontal="center" vertical="center"/>
    </xf>
    <xf numFmtId="0" fontId="34" fillId="0" borderId="29" xfId="0" applyFont="1" applyBorder="1" applyAlignment="1">
      <alignment horizontal="left"/>
    </xf>
    <xf numFmtId="0" fontId="35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60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332"/>
      <c r="AS2" s="332"/>
      <c r="AT2" s="332"/>
      <c r="AU2" s="332"/>
      <c r="AV2" s="332"/>
      <c r="AW2" s="332"/>
      <c r="AX2" s="332"/>
      <c r="AY2" s="332"/>
      <c r="AZ2" s="332"/>
      <c r="BA2" s="332"/>
      <c r="BB2" s="332"/>
      <c r="BC2" s="332"/>
      <c r="BD2" s="332"/>
      <c r="BE2" s="332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s="1" customFormat="1" ht="24.95" customHeight="1">
      <c r="B4" s="21"/>
      <c r="C4" s="22"/>
      <c r="D4" s="23" t="s">
        <v>8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9</v>
      </c>
      <c r="BE4" s="25" t="s">
        <v>10</v>
      </c>
      <c r="BS4" s="17" t="s">
        <v>11</v>
      </c>
    </row>
    <row r="5" spans="1:74" s="1" customFormat="1" ht="12" customHeight="1">
      <c r="B5" s="21"/>
      <c r="C5" s="22"/>
      <c r="D5" s="26" t="s">
        <v>12</v>
      </c>
      <c r="E5" s="22"/>
      <c r="F5" s="22"/>
      <c r="G5" s="22"/>
      <c r="H5" s="22"/>
      <c r="I5" s="22"/>
      <c r="J5" s="22"/>
      <c r="K5" s="316" t="s">
        <v>13</v>
      </c>
      <c r="L5" s="317"/>
      <c r="M5" s="317"/>
      <c r="N5" s="317"/>
      <c r="O5" s="317"/>
      <c r="P5" s="317"/>
      <c r="Q5" s="317"/>
      <c r="R5" s="317"/>
      <c r="S5" s="317"/>
      <c r="T5" s="317"/>
      <c r="U5" s="317"/>
      <c r="V5" s="317"/>
      <c r="W5" s="317"/>
      <c r="X5" s="317"/>
      <c r="Y5" s="317"/>
      <c r="Z5" s="317"/>
      <c r="AA5" s="317"/>
      <c r="AB5" s="317"/>
      <c r="AC5" s="317"/>
      <c r="AD5" s="317"/>
      <c r="AE5" s="317"/>
      <c r="AF5" s="317"/>
      <c r="AG5" s="317"/>
      <c r="AH5" s="317"/>
      <c r="AI5" s="317"/>
      <c r="AJ5" s="317"/>
      <c r="AK5" s="317"/>
      <c r="AL5" s="317"/>
      <c r="AM5" s="317"/>
      <c r="AN5" s="317"/>
      <c r="AO5" s="317"/>
      <c r="AP5" s="22"/>
      <c r="AQ5" s="22"/>
      <c r="AR5" s="20"/>
      <c r="BE5" s="313" t="s">
        <v>14</v>
      </c>
      <c r="BS5" s="17" t="s">
        <v>6</v>
      </c>
    </row>
    <row r="6" spans="1:74" s="1" customFormat="1" ht="36.950000000000003" customHeight="1">
      <c r="B6" s="21"/>
      <c r="C6" s="22"/>
      <c r="D6" s="28" t="s">
        <v>15</v>
      </c>
      <c r="E6" s="22"/>
      <c r="F6" s="22"/>
      <c r="G6" s="22"/>
      <c r="H6" s="22"/>
      <c r="I6" s="22"/>
      <c r="J6" s="22"/>
      <c r="K6" s="318" t="s">
        <v>16</v>
      </c>
      <c r="L6" s="317"/>
      <c r="M6" s="317"/>
      <c r="N6" s="317"/>
      <c r="O6" s="317"/>
      <c r="P6" s="317"/>
      <c r="Q6" s="317"/>
      <c r="R6" s="317"/>
      <c r="S6" s="317"/>
      <c r="T6" s="317"/>
      <c r="U6" s="317"/>
      <c r="V6" s="317"/>
      <c r="W6" s="317"/>
      <c r="X6" s="317"/>
      <c r="Y6" s="317"/>
      <c r="Z6" s="317"/>
      <c r="AA6" s="317"/>
      <c r="AB6" s="317"/>
      <c r="AC6" s="317"/>
      <c r="AD6" s="317"/>
      <c r="AE6" s="317"/>
      <c r="AF6" s="317"/>
      <c r="AG6" s="317"/>
      <c r="AH6" s="317"/>
      <c r="AI6" s="317"/>
      <c r="AJ6" s="317"/>
      <c r="AK6" s="317"/>
      <c r="AL6" s="317"/>
      <c r="AM6" s="317"/>
      <c r="AN6" s="317"/>
      <c r="AO6" s="317"/>
      <c r="AP6" s="22"/>
      <c r="AQ6" s="22"/>
      <c r="AR6" s="20"/>
      <c r="BE6" s="314"/>
      <c r="BS6" s="17" t="s">
        <v>6</v>
      </c>
    </row>
    <row r="7" spans="1:74" s="1" customFormat="1" ht="12" customHeight="1">
      <c r="B7" s="21"/>
      <c r="C7" s="22"/>
      <c r="D7" s="29" t="s">
        <v>17</v>
      </c>
      <c r="E7" s="22"/>
      <c r="F7" s="22"/>
      <c r="G7" s="22"/>
      <c r="H7" s="22"/>
      <c r="I7" s="22"/>
      <c r="J7" s="22"/>
      <c r="K7" s="27" t="s">
        <v>18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19</v>
      </c>
      <c r="AL7" s="22"/>
      <c r="AM7" s="22"/>
      <c r="AN7" s="27" t="s">
        <v>18</v>
      </c>
      <c r="AO7" s="22"/>
      <c r="AP7" s="22"/>
      <c r="AQ7" s="22"/>
      <c r="AR7" s="20"/>
      <c r="BE7" s="314"/>
      <c r="BS7" s="17" t="s">
        <v>6</v>
      </c>
    </row>
    <row r="8" spans="1:74" s="1" customFormat="1" ht="12" customHeight="1">
      <c r="B8" s="21"/>
      <c r="C8" s="22"/>
      <c r="D8" s="29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22</v>
      </c>
      <c r="AL8" s="22"/>
      <c r="AM8" s="22"/>
      <c r="AN8" s="30" t="s">
        <v>23</v>
      </c>
      <c r="AO8" s="22"/>
      <c r="AP8" s="22"/>
      <c r="AQ8" s="22"/>
      <c r="AR8" s="20"/>
      <c r="BE8" s="314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4"/>
      <c r="BS9" s="17" t="s">
        <v>6</v>
      </c>
    </row>
    <row r="10" spans="1:74" s="1" customFormat="1" ht="12" customHeight="1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18</v>
      </c>
      <c r="AO10" s="22"/>
      <c r="AP10" s="22"/>
      <c r="AQ10" s="22"/>
      <c r="AR10" s="20"/>
      <c r="BE10" s="314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26</v>
      </c>
      <c r="AL11" s="22"/>
      <c r="AM11" s="22"/>
      <c r="AN11" s="27" t="s">
        <v>18</v>
      </c>
      <c r="AO11" s="22"/>
      <c r="AP11" s="22"/>
      <c r="AQ11" s="22"/>
      <c r="AR11" s="20"/>
      <c r="BE11" s="314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4"/>
      <c r="BS12" s="17" t="s">
        <v>6</v>
      </c>
    </row>
    <row r="13" spans="1:74" s="1" customFormat="1" ht="12" customHeight="1">
      <c r="B13" s="21"/>
      <c r="C13" s="22"/>
      <c r="D13" s="29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28</v>
      </c>
      <c r="AO13" s="22"/>
      <c r="AP13" s="22"/>
      <c r="AQ13" s="22"/>
      <c r="AR13" s="20"/>
      <c r="BE13" s="314"/>
      <c r="BS13" s="17" t="s">
        <v>6</v>
      </c>
    </row>
    <row r="14" spans="1:74" ht="12.75">
      <c r="B14" s="21"/>
      <c r="C14" s="22"/>
      <c r="D14" s="22"/>
      <c r="E14" s="319" t="s">
        <v>28</v>
      </c>
      <c r="F14" s="320"/>
      <c r="G14" s="320"/>
      <c r="H14" s="320"/>
      <c r="I14" s="320"/>
      <c r="J14" s="320"/>
      <c r="K14" s="320"/>
      <c r="L14" s="320"/>
      <c r="M14" s="320"/>
      <c r="N14" s="320"/>
      <c r="O14" s="320"/>
      <c r="P14" s="320"/>
      <c r="Q14" s="320"/>
      <c r="R14" s="320"/>
      <c r="S14" s="320"/>
      <c r="T14" s="320"/>
      <c r="U14" s="320"/>
      <c r="V14" s="320"/>
      <c r="W14" s="320"/>
      <c r="X14" s="320"/>
      <c r="Y14" s="320"/>
      <c r="Z14" s="320"/>
      <c r="AA14" s="320"/>
      <c r="AB14" s="320"/>
      <c r="AC14" s="320"/>
      <c r="AD14" s="320"/>
      <c r="AE14" s="320"/>
      <c r="AF14" s="320"/>
      <c r="AG14" s="320"/>
      <c r="AH14" s="320"/>
      <c r="AI14" s="320"/>
      <c r="AJ14" s="320"/>
      <c r="AK14" s="29" t="s">
        <v>26</v>
      </c>
      <c r="AL14" s="22"/>
      <c r="AM14" s="22"/>
      <c r="AN14" s="31" t="s">
        <v>28</v>
      </c>
      <c r="AO14" s="22"/>
      <c r="AP14" s="22"/>
      <c r="AQ14" s="22"/>
      <c r="AR14" s="20"/>
      <c r="BE14" s="314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4"/>
      <c r="BS15" s="17" t="s">
        <v>4</v>
      </c>
    </row>
    <row r="16" spans="1:74" s="1" customFormat="1" ht="12" customHeight="1">
      <c r="B16" s="21"/>
      <c r="C16" s="22"/>
      <c r="D16" s="29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18</v>
      </c>
      <c r="AO16" s="22"/>
      <c r="AP16" s="22"/>
      <c r="AQ16" s="22"/>
      <c r="AR16" s="20"/>
      <c r="BE16" s="314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26</v>
      </c>
      <c r="AL17" s="22"/>
      <c r="AM17" s="22"/>
      <c r="AN17" s="27" t="s">
        <v>18</v>
      </c>
      <c r="AO17" s="22"/>
      <c r="AP17" s="22"/>
      <c r="AQ17" s="22"/>
      <c r="AR17" s="20"/>
      <c r="BE17" s="314"/>
      <c r="BS17" s="17" t="s">
        <v>30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4"/>
      <c r="BS18" s="17" t="s">
        <v>6</v>
      </c>
    </row>
    <row r="19" spans="1:71" s="1" customFormat="1" ht="12" customHeight="1">
      <c r="B19" s="21"/>
      <c r="C19" s="22"/>
      <c r="D19" s="29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18</v>
      </c>
      <c r="AO19" s="22"/>
      <c r="AP19" s="22"/>
      <c r="AQ19" s="22"/>
      <c r="AR19" s="20"/>
      <c r="BE19" s="314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32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26</v>
      </c>
      <c r="AL20" s="22"/>
      <c r="AM20" s="22"/>
      <c r="AN20" s="27" t="s">
        <v>18</v>
      </c>
      <c r="AO20" s="22"/>
      <c r="AP20" s="22"/>
      <c r="AQ20" s="22"/>
      <c r="AR20" s="20"/>
      <c r="BE20" s="314"/>
      <c r="BS20" s="17" t="s">
        <v>4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4"/>
    </row>
    <row r="22" spans="1:71" s="1" customFormat="1" ht="12" customHeight="1">
      <c r="B22" s="21"/>
      <c r="C22" s="22"/>
      <c r="D22" s="29" t="s">
        <v>33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4"/>
    </row>
    <row r="23" spans="1:71" s="1" customFormat="1" ht="47.25" customHeight="1">
      <c r="B23" s="21"/>
      <c r="C23" s="22"/>
      <c r="D23" s="22"/>
      <c r="E23" s="321" t="s">
        <v>34</v>
      </c>
      <c r="F23" s="321"/>
      <c r="G23" s="321"/>
      <c r="H23" s="321"/>
      <c r="I23" s="321"/>
      <c r="J23" s="321"/>
      <c r="K23" s="321"/>
      <c r="L23" s="321"/>
      <c r="M23" s="321"/>
      <c r="N23" s="321"/>
      <c r="O23" s="321"/>
      <c r="P23" s="321"/>
      <c r="Q23" s="321"/>
      <c r="R23" s="321"/>
      <c r="S23" s="321"/>
      <c r="T23" s="321"/>
      <c r="U23" s="321"/>
      <c r="V23" s="321"/>
      <c r="W23" s="321"/>
      <c r="X23" s="321"/>
      <c r="Y23" s="321"/>
      <c r="Z23" s="321"/>
      <c r="AA23" s="321"/>
      <c r="AB23" s="321"/>
      <c r="AC23" s="321"/>
      <c r="AD23" s="321"/>
      <c r="AE23" s="321"/>
      <c r="AF23" s="321"/>
      <c r="AG23" s="321"/>
      <c r="AH23" s="321"/>
      <c r="AI23" s="321"/>
      <c r="AJ23" s="321"/>
      <c r="AK23" s="321"/>
      <c r="AL23" s="321"/>
      <c r="AM23" s="321"/>
      <c r="AN23" s="321"/>
      <c r="AO23" s="22"/>
      <c r="AP23" s="22"/>
      <c r="AQ23" s="22"/>
      <c r="AR23" s="20"/>
      <c r="BE23" s="314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4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314"/>
    </row>
    <row r="26" spans="1:71" s="2" customFormat="1" ht="25.9" customHeight="1">
      <c r="A26" s="34"/>
      <c r="B26" s="35"/>
      <c r="C26" s="36"/>
      <c r="D26" s="37" t="s">
        <v>35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22">
        <f>ROUND(AG54,2)</f>
        <v>0</v>
      </c>
      <c r="AL26" s="323"/>
      <c r="AM26" s="323"/>
      <c r="AN26" s="323"/>
      <c r="AO26" s="323"/>
      <c r="AP26" s="36"/>
      <c r="AQ26" s="36"/>
      <c r="AR26" s="39"/>
      <c r="BE26" s="314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314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24" t="s">
        <v>36</v>
      </c>
      <c r="M28" s="324"/>
      <c r="N28" s="324"/>
      <c r="O28" s="324"/>
      <c r="P28" s="324"/>
      <c r="Q28" s="36"/>
      <c r="R28" s="36"/>
      <c r="S28" s="36"/>
      <c r="T28" s="36"/>
      <c r="U28" s="36"/>
      <c r="V28" s="36"/>
      <c r="W28" s="324" t="s">
        <v>37</v>
      </c>
      <c r="X28" s="324"/>
      <c r="Y28" s="324"/>
      <c r="Z28" s="324"/>
      <c r="AA28" s="324"/>
      <c r="AB28" s="324"/>
      <c r="AC28" s="324"/>
      <c r="AD28" s="324"/>
      <c r="AE28" s="324"/>
      <c r="AF28" s="36"/>
      <c r="AG28" s="36"/>
      <c r="AH28" s="36"/>
      <c r="AI28" s="36"/>
      <c r="AJ28" s="36"/>
      <c r="AK28" s="324" t="s">
        <v>38</v>
      </c>
      <c r="AL28" s="324"/>
      <c r="AM28" s="324"/>
      <c r="AN28" s="324"/>
      <c r="AO28" s="324"/>
      <c r="AP28" s="36"/>
      <c r="AQ28" s="36"/>
      <c r="AR28" s="39"/>
      <c r="BE28" s="314"/>
    </row>
    <row r="29" spans="1:71" s="3" customFormat="1" ht="14.45" customHeight="1">
      <c r="B29" s="40"/>
      <c r="C29" s="41"/>
      <c r="D29" s="29" t="s">
        <v>39</v>
      </c>
      <c r="E29" s="41"/>
      <c r="F29" s="29" t="s">
        <v>40</v>
      </c>
      <c r="G29" s="41"/>
      <c r="H29" s="41"/>
      <c r="I29" s="41"/>
      <c r="J29" s="41"/>
      <c r="K29" s="41"/>
      <c r="L29" s="327">
        <v>0</v>
      </c>
      <c r="M29" s="326"/>
      <c r="N29" s="326"/>
      <c r="O29" s="326"/>
      <c r="P29" s="326"/>
      <c r="Q29" s="41"/>
      <c r="R29" s="41"/>
      <c r="S29" s="41"/>
      <c r="T29" s="41"/>
      <c r="U29" s="41"/>
      <c r="V29" s="41"/>
      <c r="W29" s="325">
        <f>ROUND(AZ54, 2)</f>
        <v>0</v>
      </c>
      <c r="X29" s="326"/>
      <c r="Y29" s="326"/>
      <c r="Z29" s="326"/>
      <c r="AA29" s="326"/>
      <c r="AB29" s="326"/>
      <c r="AC29" s="326"/>
      <c r="AD29" s="326"/>
      <c r="AE29" s="326"/>
      <c r="AF29" s="41"/>
      <c r="AG29" s="41"/>
      <c r="AH29" s="41"/>
      <c r="AI29" s="41"/>
      <c r="AJ29" s="41"/>
      <c r="AK29" s="325">
        <f>ROUND(AV54, 2)</f>
        <v>0</v>
      </c>
      <c r="AL29" s="326"/>
      <c r="AM29" s="326"/>
      <c r="AN29" s="326"/>
      <c r="AO29" s="326"/>
      <c r="AP29" s="41"/>
      <c r="AQ29" s="41"/>
      <c r="AR29" s="42"/>
      <c r="BE29" s="315"/>
    </row>
    <row r="30" spans="1:71" s="3" customFormat="1" ht="14.45" customHeight="1">
      <c r="B30" s="40"/>
      <c r="C30" s="41"/>
      <c r="D30" s="41"/>
      <c r="E30" s="41"/>
      <c r="F30" s="29" t="s">
        <v>41</v>
      </c>
      <c r="G30" s="41"/>
      <c r="H30" s="41"/>
      <c r="I30" s="41"/>
      <c r="J30" s="41"/>
      <c r="K30" s="41"/>
      <c r="L30" s="327">
        <v>0</v>
      </c>
      <c r="M30" s="326"/>
      <c r="N30" s="326"/>
      <c r="O30" s="326"/>
      <c r="P30" s="326"/>
      <c r="Q30" s="41"/>
      <c r="R30" s="41"/>
      <c r="S30" s="41"/>
      <c r="T30" s="41"/>
      <c r="U30" s="41"/>
      <c r="V30" s="41"/>
      <c r="W30" s="325">
        <f>ROUND(BA54, 2)</f>
        <v>0</v>
      </c>
      <c r="X30" s="326"/>
      <c r="Y30" s="326"/>
      <c r="Z30" s="326"/>
      <c r="AA30" s="326"/>
      <c r="AB30" s="326"/>
      <c r="AC30" s="326"/>
      <c r="AD30" s="326"/>
      <c r="AE30" s="326"/>
      <c r="AF30" s="41"/>
      <c r="AG30" s="41"/>
      <c r="AH30" s="41"/>
      <c r="AI30" s="41"/>
      <c r="AJ30" s="41"/>
      <c r="AK30" s="325">
        <f>ROUND(AW54, 2)</f>
        <v>0</v>
      </c>
      <c r="AL30" s="326"/>
      <c r="AM30" s="326"/>
      <c r="AN30" s="326"/>
      <c r="AO30" s="326"/>
      <c r="AP30" s="41"/>
      <c r="AQ30" s="41"/>
      <c r="AR30" s="42"/>
      <c r="BE30" s="315"/>
    </row>
    <row r="31" spans="1:71" s="3" customFormat="1" ht="14.45" hidden="1" customHeight="1">
      <c r="B31" s="40"/>
      <c r="C31" s="41"/>
      <c r="D31" s="41"/>
      <c r="E31" s="41"/>
      <c r="F31" s="29" t="s">
        <v>42</v>
      </c>
      <c r="G31" s="41"/>
      <c r="H31" s="41"/>
      <c r="I31" s="41"/>
      <c r="J31" s="41"/>
      <c r="K31" s="41"/>
      <c r="L31" s="327">
        <v>0</v>
      </c>
      <c r="M31" s="326"/>
      <c r="N31" s="326"/>
      <c r="O31" s="326"/>
      <c r="P31" s="326"/>
      <c r="Q31" s="41"/>
      <c r="R31" s="41"/>
      <c r="S31" s="41"/>
      <c r="T31" s="41"/>
      <c r="U31" s="41"/>
      <c r="V31" s="41"/>
      <c r="W31" s="325">
        <f>ROUND(BB54, 2)</f>
        <v>0</v>
      </c>
      <c r="X31" s="326"/>
      <c r="Y31" s="326"/>
      <c r="Z31" s="326"/>
      <c r="AA31" s="326"/>
      <c r="AB31" s="326"/>
      <c r="AC31" s="326"/>
      <c r="AD31" s="326"/>
      <c r="AE31" s="326"/>
      <c r="AF31" s="41"/>
      <c r="AG31" s="41"/>
      <c r="AH31" s="41"/>
      <c r="AI31" s="41"/>
      <c r="AJ31" s="41"/>
      <c r="AK31" s="325">
        <v>0</v>
      </c>
      <c r="AL31" s="326"/>
      <c r="AM31" s="326"/>
      <c r="AN31" s="326"/>
      <c r="AO31" s="326"/>
      <c r="AP31" s="41"/>
      <c r="AQ31" s="41"/>
      <c r="AR31" s="42"/>
      <c r="BE31" s="315"/>
    </row>
    <row r="32" spans="1:71" s="3" customFormat="1" ht="14.45" hidden="1" customHeight="1">
      <c r="B32" s="40"/>
      <c r="C32" s="41"/>
      <c r="D32" s="41"/>
      <c r="E32" s="41"/>
      <c r="F32" s="29" t="s">
        <v>43</v>
      </c>
      <c r="G32" s="41"/>
      <c r="H32" s="41"/>
      <c r="I32" s="41"/>
      <c r="J32" s="41"/>
      <c r="K32" s="41"/>
      <c r="L32" s="327">
        <v>0</v>
      </c>
      <c r="M32" s="326"/>
      <c r="N32" s="326"/>
      <c r="O32" s="326"/>
      <c r="P32" s="326"/>
      <c r="Q32" s="41"/>
      <c r="R32" s="41"/>
      <c r="S32" s="41"/>
      <c r="T32" s="41"/>
      <c r="U32" s="41"/>
      <c r="V32" s="41"/>
      <c r="W32" s="325">
        <f>ROUND(BC54, 2)</f>
        <v>0</v>
      </c>
      <c r="X32" s="326"/>
      <c r="Y32" s="326"/>
      <c r="Z32" s="326"/>
      <c r="AA32" s="326"/>
      <c r="AB32" s="326"/>
      <c r="AC32" s="326"/>
      <c r="AD32" s="326"/>
      <c r="AE32" s="326"/>
      <c r="AF32" s="41"/>
      <c r="AG32" s="41"/>
      <c r="AH32" s="41"/>
      <c r="AI32" s="41"/>
      <c r="AJ32" s="41"/>
      <c r="AK32" s="325">
        <v>0</v>
      </c>
      <c r="AL32" s="326"/>
      <c r="AM32" s="326"/>
      <c r="AN32" s="326"/>
      <c r="AO32" s="326"/>
      <c r="AP32" s="41"/>
      <c r="AQ32" s="41"/>
      <c r="AR32" s="42"/>
      <c r="BE32" s="315"/>
    </row>
    <row r="33" spans="1:57" s="3" customFormat="1" ht="14.45" hidden="1" customHeight="1">
      <c r="B33" s="40"/>
      <c r="C33" s="41"/>
      <c r="D33" s="41"/>
      <c r="E33" s="41"/>
      <c r="F33" s="29" t="s">
        <v>44</v>
      </c>
      <c r="G33" s="41"/>
      <c r="H33" s="41"/>
      <c r="I33" s="41"/>
      <c r="J33" s="41"/>
      <c r="K33" s="41"/>
      <c r="L33" s="327">
        <v>0</v>
      </c>
      <c r="M33" s="326"/>
      <c r="N33" s="326"/>
      <c r="O33" s="326"/>
      <c r="P33" s="326"/>
      <c r="Q33" s="41"/>
      <c r="R33" s="41"/>
      <c r="S33" s="41"/>
      <c r="T33" s="41"/>
      <c r="U33" s="41"/>
      <c r="V33" s="41"/>
      <c r="W33" s="325">
        <f>ROUND(BD54, 2)</f>
        <v>0</v>
      </c>
      <c r="X33" s="326"/>
      <c r="Y33" s="326"/>
      <c r="Z33" s="326"/>
      <c r="AA33" s="326"/>
      <c r="AB33" s="326"/>
      <c r="AC33" s="326"/>
      <c r="AD33" s="326"/>
      <c r="AE33" s="326"/>
      <c r="AF33" s="41"/>
      <c r="AG33" s="41"/>
      <c r="AH33" s="41"/>
      <c r="AI33" s="41"/>
      <c r="AJ33" s="41"/>
      <c r="AK33" s="325">
        <v>0</v>
      </c>
      <c r="AL33" s="326"/>
      <c r="AM33" s="326"/>
      <c r="AN33" s="326"/>
      <c r="AO33" s="326"/>
      <c r="AP33" s="41"/>
      <c r="AQ33" s="41"/>
      <c r="AR33" s="42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34"/>
    </row>
    <row r="35" spans="1:57" s="2" customFormat="1" ht="25.9" customHeight="1">
      <c r="A35" s="34"/>
      <c r="B35" s="35"/>
      <c r="C35" s="43"/>
      <c r="D35" s="44" t="s">
        <v>45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46</v>
      </c>
      <c r="U35" s="45"/>
      <c r="V35" s="45"/>
      <c r="W35" s="45"/>
      <c r="X35" s="331" t="s">
        <v>47</v>
      </c>
      <c r="Y35" s="329"/>
      <c r="Z35" s="329"/>
      <c r="AA35" s="329"/>
      <c r="AB35" s="329"/>
      <c r="AC35" s="45"/>
      <c r="AD35" s="45"/>
      <c r="AE35" s="45"/>
      <c r="AF35" s="45"/>
      <c r="AG35" s="45"/>
      <c r="AH35" s="45"/>
      <c r="AI35" s="45"/>
      <c r="AJ35" s="45"/>
      <c r="AK35" s="328">
        <f>SUM(AK26:AK33)</f>
        <v>0</v>
      </c>
      <c r="AL35" s="329"/>
      <c r="AM35" s="329"/>
      <c r="AN35" s="329"/>
      <c r="AO35" s="330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6.95" customHeight="1">
      <c r="A37" s="34"/>
      <c r="B37" s="47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39"/>
      <c r="BE37" s="34"/>
    </row>
    <row r="41" spans="1:57" s="2" customFormat="1" ht="6.95" customHeight="1">
      <c r="A41" s="34"/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39"/>
      <c r="BE41" s="34"/>
    </row>
    <row r="42" spans="1:57" s="2" customFormat="1" ht="24.95" customHeight="1">
      <c r="A42" s="34"/>
      <c r="B42" s="35"/>
      <c r="C42" s="23" t="s">
        <v>48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9"/>
      <c r="BE42" s="34"/>
    </row>
    <row r="43" spans="1:57" s="2" customFormat="1" ht="6.95" customHeight="1">
      <c r="A43" s="34"/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9"/>
      <c r="BE43" s="34"/>
    </row>
    <row r="44" spans="1:57" s="4" customFormat="1" ht="12" customHeight="1">
      <c r="B44" s="51"/>
      <c r="C44" s="29" t="s">
        <v>12</v>
      </c>
      <c r="D44" s="52"/>
      <c r="E44" s="52"/>
      <c r="F44" s="52"/>
      <c r="G44" s="52"/>
      <c r="H44" s="52"/>
      <c r="I44" s="52"/>
      <c r="J44" s="52"/>
      <c r="K44" s="52"/>
      <c r="L44" s="52" t="str">
        <f>K5</f>
        <v>41924</v>
      </c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3"/>
    </row>
    <row r="45" spans="1:57" s="5" customFormat="1" ht="36.950000000000003" customHeight="1">
      <c r="B45" s="54"/>
      <c r="C45" s="55" t="s">
        <v>15</v>
      </c>
      <c r="D45" s="56"/>
      <c r="E45" s="56"/>
      <c r="F45" s="56"/>
      <c r="G45" s="56"/>
      <c r="H45" s="56"/>
      <c r="I45" s="56"/>
      <c r="J45" s="56"/>
      <c r="K45" s="56"/>
      <c r="L45" s="293" t="str">
        <f>K6</f>
        <v>Černá Nisa, Liberec (Stráž n.N.-Ruprechtice), probírka BP, ř. km 0,135 - 4,787</v>
      </c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56"/>
      <c r="AQ45" s="56"/>
      <c r="AR45" s="57"/>
    </row>
    <row r="46" spans="1:57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9"/>
      <c r="BE46" s="34"/>
    </row>
    <row r="47" spans="1:57" s="2" customFormat="1" ht="12" customHeight="1">
      <c r="A47" s="34"/>
      <c r="B47" s="35"/>
      <c r="C47" s="29" t="s">
        <v>20</v>
      </c>
      <c r="D47" s="36"/>
      <c r="E47" s="36"/>
      <c r="F47" s="36"/>
      <c r="G47" s="36"/>
      <c r="H47" s="36"/>
      <c r="I47" s="36"/>
      <c r="J47" s="36"/>
      <c r="K47" s="36"/>
      <c r="L47" s="58" t="str">
        <f>IF(K8="","",K8)</f>
        <v xml:space="preserve"> </v>
      </c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29" t="s">
        <v>22</v>
      </c>
      <c r="AJ47" s="36"/>
      <c r="AK47" s="36"/>
      <c r="AL47" s="36"/>
      <c r="AM47" s="295" t="str">
        <f>IF(AN8= "","",AN8)</f>
        <v>29. 7. 2024</v>
      </c>
      <c r="AN47" s="295"/>
      <c r="AO47" s="36"/>
      <c r="AP47" s="36"/>
      <c r="AQ47" s="36"/>
      <c r="AR47" s="39"/>
      <c r="BE47" s="34"/>
    </row>
    <row r="48" spans="1:57" s="2" customFormat="1" ht="6.95" customHeight="1">
      <c r="A48" s="34"/>
      <c r="B48" s="35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9"/>
      <c r="BE48" s="34"/>
    </row>
    <row r="49" spans="1:91" s="2" customFormat="1" ht="15.2" customHeight="1">
      <c r="A49" s="34"/>
      <c r="B49" s="35"/>
      <c r="C49" s="29" t="s">
        <v>24</v>
      </c>
      <c r="D49" s="36"/>
      <c r="E49" s="36"/>
      <c r="F49" s="36"/>
      <c r="G49" s="36"/>
      <c r="H49" s="36"/>
      <c r="I49" s="36"/>
      <c r="J49" s="36"/>
      <c r="K49" s="36"/>
      <c r="L49" s="52" t="str">
        <f>IF(E11= "","",E11)</f>
        <v xml:space="preserve"> </v>
      </c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29" t="s">
        <v>29</v>
      </c>
      <c r="AJ49" s="36"/>
      <c r="AK49" s="36"/>
      <c r="AL49" s="36"/>
      <c r="AM49" s="296" t="str">
        <f>IF(E17="","",E17)</f>
        <v xml:space="preserve"> </v>
      </c>
      <c r="AN49" s="297"/>
      <c r="AO49" s="297"/>
      <c r="AP49" s="297"/>
      <c r="AQ49" s="36"/>
      <c r="AR49" s="39"/>
      <c r="AS49" s="298" t="s">
        <v>49</v>
      </c>
      <c r="AT49" s="299"/>
      <c r="AU49" s="60"/>
      <c r="AV49" s="60"/>
      <c r="AW49" s="60"/>
      <c r="AX49" s="60"/>
      <c r="AY49" s="60"/>
      <c r="AZ49" s="60"/>
      <c r="BA49" s="60"/>
      <c r="BB49" s="60"/>
      <c r="BC49" s="60"/>
      <c r="BD49" s="61"/>
      <c r="BE49" s="34"/>
    </row>
    <row r="50" spans="1:91" s="2" customFormat="1" ht="15.2" customHeight="1">
      <c r="A50" s="34"/>
      <c r="B50" s="35"/>
      <c r="C50" s="29" t="s">
        <v>27</v>
      </c>
      <c r="D50" s="36"/>
      <c r="E50" s="36"/>
      <c r="F50" s="36"/>
      <c r="G50" s="36"/>
      <c r="H50" s="36"/>
      <c r="I50" s="36"/>
      <c r="J50" s="36"/>
      <c r="K50" s="36"/>
      <c r="L50" s="52" t="str">
        <f>IF(E14= "Vyplň údaj","",E14)</f>
        <v/>
      </c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29" t="s">
        <v>31</v>
      </c>
      <c r="AJ50" s="36"/>
      <c r="AK50" s="36"/>
      <c r="AL50" s="36"/>
      <c r="AM50" s="296" t="str">
        <f>IF(E20="","",E20)</f>
        <v>Hlubuček V.</v>
      </c>
      <c r="AN50" s="297"/>
      <c r="AO50" s="297"/>
      <c r="AP50" s="297"/>
      <c r="AQ50" s="36"/>
      <c r="AR50" s="39"/>
      <c r="AS50" s="300"/>
      <c r="AT50" s="301"/>
      <c r="AU50" s="62"/>
      <c r="AV50" s="62"/>
      <c r="AW50" s="62"/>
      <c r="AX50" s="62"/>
      <c r="AY50" s="62"/>
      <c r="AZ50" s="62"/>
      <c r="BA50" s="62"/>
      <c r="BB50" s="62"/>
      <c r="BC50" s="62"/>
      <c r="BD50" s="63"/>
      <c r="BE50" s="34"/>
    </row>
    <row r="51" spans="1:91" s="2" customFormat="1" ht="10.9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9"/>
      <c r="AS51" s="302"/>
      <c r="AT51" s="303"/>
      <c r="AU51" s="64"/>
      <c r="AV51" s="64"/>
      <c r="AW51" s="64"/>
      <c r="AX51" s="64"/>
      <c r="AY51" s="64"/>
      <c r="AZ51" s="64"/>
      <c r="BA51" s="64"/>
      <c r="BB51" s="64"/>
      <c r="BC51" s="64"/>
      <c r="BD51" s="65"/>
      <c r="BE51" s="34"/>
    </row>
    <row r="52" spans="1:91" s="2" customFormat="1" ht="29.25" customHeight="1">
      <c r="A52" s="34"/>
      <c r="B52" s="35"/>
      <c r="C52" s="304" t="s">
        <v>50</v>
      </c>
      <c r="D52" s="305"/>
      <c r="E52" s="305"/>
      <c r="F52" s="305"/>
      <c r="G52" s="305"/>
      <c r="H52" s="66"/>
      <c r="I52" s="307" t="s">
        <v>51</v>
      </c>
      <c r="J52" s="305"/>
      <c r="K52" s="305"/>
      <c r="L52" s="305"/>
      <c r="M52" s="305"/>
      <c r="N52" s="305"/>
      <c r="O52" s="305"/>
      <c r="P52" s="305"/>
      <c r="Q52" s="305"/>
      <c r="R52" s="305"/>
      <c r="S52" s="305"/>
      <c r="T52" s="305"/>
      <c r="U52" s="305"/>
      <c r="V52" s="305"/>
      <c r="W52" s="305"/>
      <c r="X52" s="305"/>
      <c r="Y52" s="305"/>
      <c r="Z52" s="305"/>
      <c r="AA52" s="305"/>
      <c r="AB52" s="305"/>
      <c r="AC52" s="305"/>
      <c r="AD52" s="305"/>
      <c r="AE52" s="305"/>
      <c r="AF52" s="305"/>
      <c r="AG52" s="306" t="s">
        <v>52</v>
      </c>
      <c r="AH52" s="305"/>
      <c r="AI52" s="305"/>
      <c r="AJ52" s="305"/>
      <c r="AK52" s="305"/>
      <c r="AL52" s="305"/>
      <c r="AM52" s="305"/>
      <c r="AN52" s="307" t="s">
        <v>53</v>
      </c>
      <c r="AO52" s="305"/>
      <c r="AP52" s="305"/>
      <c r="AQ52" s="67" t="s">
        <v>54</v>
      </c>
      <c r="AR52" s="39"/>
      <c r="AS52" s="68" t="s">
        <v>55</v>
      </c>
      <c r="AT52" s="69" t="s">
        <v>56</v>
      </c>
      <c r="AU52" s="69" t="s">
        <v>57</v>
      </c>
      <c r="AV52" s="69" t="s">
        <v>58</v>
      </c>
      <c r="AW52" s="69" t="s">
        <v>59</v>
      </c>
      <c r="AX52" s="69" t="s">
        <v>60</v>
      </c>
      <c r="AY52" s="69" t="s">
        <v>61</v>
      </c>
      <c r="AZ52" s="69" t="s">
        <v>62</v>
      </c>
      <c r="BA52" s="69" t="s">
        <v>63</v>
      </c>
      <c r="BB52" s="69" t="s">
        <v>64</v>
      </c>
      <c r="BC52" s="69" t="s">
        <v>65</v>
      </c>
      <c r="BD52" s="70" t="s">
        <v>66</v>
      </c>
      <c r="BE52" s="34"/>
    </row>
    <row r="53" spans="1:91" s="2" customFormat="1" ht="10.9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9"/>
      <c r="AS53" s="71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3"/>
      <c r="BE53" s="34"/>
    </row>
    <row r="54" spans="1:91" s="6" customFormat="1" ht="32.450000000000003" customHeight="1">
      <c r="B54" s="74"/>
      <c r="C54" s="75" t="s">
        <v>67</v>
      </c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311">
        <f>ROUND(SUM(AG55:AG58),2)</f>
        <v>0</v>
      </c>
      <c r="AH54" s="311"/>
      <c r="AI54" s="311"/>
      <c r="AJ54" s="311"/>
      <c r="AK54" s="311"/>
      <c r="AL54" s="311"/>
      <c r="AM54" s="311"/>
      <c r="AN54" s="312">
        <f>SUM(AG54,AT54)</f>
        <v>0</v>
      </c>
      <c r="AO54" s="312"/>
      <c r="AP54" s="312"/>
      <c r="AQ54" s="78" t="s">
        <v>18</v>
      </c>
      <c r="AR54" s="79"/>
      <c r="AS54" s="80">
        <f>ROUND(SUM(AS55:AS58),2)</f>
        <v>0</v>
      </c>
      <c r="AT54" s="81">
        <f>ROUND(SUM(AV54:AW54),2)</f>
        <v>0</v>
      </c>
      <c r="AU54" s="82">
        <f>ROUND(SUM(AU55:AU58),5)</f>
        <v>0</v>
      </c>
      <c r="AV54" s="81">
        <f>ROUND(AZ54*L29,2)</f>
        <v>0</v>
      </c>
      <c r="AW54" s="81">
        <f>ROUND(BA54*L30,2)</f>
        <v>0</v>
      </c>
      <c r="AX54" s="81">
        <f>ROUND(BB54*L29,2)</f>
        <v>0</v>
      </c>
      <c r="AY54" s="81">
        <f>ROUND(BC54*L30,2)</f>
        <v>0</v>
      </c>
      <c r="AZ54" s="81">
        <f>ROUND(SUM(AZ55:AZ58),2)</f>
        <v>0</v>
      </c>
      <c r="BA54" s="81">
        <f>ROUND(SUM(BA55:BA58),2)</f>
        <v>0</v>
      </c>
      <c r="BB54" s="81">
        <f>ROUND(SUM(BB55:BB58),2)</f>
        <v>0</v>
      </c>
      <c r="BC54" s="81">
        <f>ROUND(SUM(BC55:BC58),2)</f>
        <v>0</v>
      </c>
      <c r="BD54" s="83">
        <f>ROUND(SUM(BD55:BD58),2)</f>
        <v>0</v>
      </c>
      <c r="BS54" s="84" t="s">
        <v>68</v>
      </c>
      <c r="BT54" s="84" t="s">
        <v>7</v>
      </c>
      <c r="BU54" s="85" t="s">
        <v>69</v>
      </c>
      <c r="BV54" s="84" t="s">
        <v>70</v>
      </c>
      <c r="BW54" s="84" t="s">
        <v>5</v>
      </c>
      <c r="BX54" s="84" t="s">
        <v>71</v>
      </c>
      <c r="CL54" s="84" t="s">
        <v>18</v>
      </c>
    </row>
    <row r="55" spans="1:91" s="7" customFormat="1" ht="16.5" customHeight="1">
      <c r="A55" s="86" t="s">
        <v>72</v>
      </c>
      <c r="B55" s="87"/>
      <c r="C55" s="88"/>
      <c r="D55" s="308" t="s">
        <v>73</v>
      </c>
      <c r="E55" s="308"/>
      <c r="F55" s="308"/>
      <c r="G55" s="308"/>
      <c r="H55" s="308"/>
      <c r="I55" s="89"/>
      <c r="J55" s="308" t="s">
        <v>74</v>
      </c>
      <c r="K55" s="308"/>
      <c r="L55" s="308"/>
      <c r="M55" s="308"/>
      <c r="N55" s="308"/>
      <c r="O55" s="308"/>
      <c r="P55" s="308"/>
      <c r="Q55" s="308"/>
      <c r="R55" s="308"/>
      <c r="S55" s="308"/>
      <c r="T55" s="308"/>
      <c r="U55" s="308"/>
      <c r="V55" s="308"/>
      <c r="W55" s="308"/>
      <c r="X55" s="308"/>
      <c r="Y55" s="308"/>
      <c r="Z55" s="308"/>
      <c r="AA55" s="308"/>
      <c r="AB55" s="308"/>
      <c r="AC55" s="308"/>
      <c r="AD55" s="308"/>
      <c r="AE55" s="308"/>
      <c r="AF55" s="308"/>
      <c r="AG55" s="309">
        <f>'41924-1 - SO 01 - Lokalit...'!J30</f>
        <v>0</v>
      </c>
      <c r="AH55" s="310"/>
      <c r="AI55" s="310"/>
      <c r="AJ55" s="310"/>
      <c r="AK55" s="310"/>
      <c r="AL55" s="310"/>
      <c r="AM55" s="310"/>
      <c r="AN55" s="309">
        <f>SUM(AG55,AT55)</f>
        <v>0</v>
      </c>
      <c r="AO55" s="310"/>
      <c r="AP55" s="310"/>
      <c r="AQ55" s="90" t="s">
        <v>75</v>
      </c>
      <c r="AR55" s="91"/>
      <c r="AS55" s="92">
        <v>0</v>
      </c>
      <c r="AT55" s="93">
        <f>ROUND(SUM(AV55:AW55),2)</f>
        <v>0</v>
      </c>
      <c r="AU55" s="94">
        <f>'41924-1 - SO 01 - Lokalit...'!P83</f>
        <v>0</v>
      </c>
      <c r="AV55" s="93">
        <f>'41924-1 - SO 01 - Lokalit...'!J33</f>
        <v>0</v>
      </c>
      <c r="AW55" s="93">
        <f>'41924-1 - SO 01 - Lokalit...'!J34</f>
        <v>0</v>
      </c>
      <c r="AX55" s="93">
        <f>'41924-1 - SO 01 - Lokalit...'!J35</f>
        <v>0</v>
      </c>
      <c r="AY55" s="93">
        <f>'41924-1 - SO 01 - Lokalit...'!J36</f>
        <v>0</v>
      </c>
      <c r="AZ55" s="93">
        <f>'41924-1 - SO 01 - Lokalit...'!F33</f>
        <v>0</v>
      </c>
      <c r="BA55" s="93">
        <f>'41924-1 - SO 01 - Lokalit...'!F34</f>
        <v>0</v>
      </c>
      <c r="BB55" s="93">
        <f>'41924-1 - SO 01 - Lokalit...'!F35</f>
        <v>0</v>
      </c>
      <c r="BC55" s="93">
        <f>'41924-1 - SO 01 - Lokalit...'!F36</f>
        <v>0</v>
      </c>
      <c r="BD55" s="95">
        <f>'41924-1 - SO 01 - Lokalit...'!F37</f>
        <v>0</v>
      </c>
      <c r="BT55" s="96" t="s">
        <v>76</v>
      </c>
      <c r="BV55" s="96" t="s">
        <v>70</v>
      </c>
      <c r="BW55" s="96" t="s">
        <v>77</v>
      </c>
      <c r="BX55" s="96" t="s">
        <v>5</v>
      </c>
      <c r="CL55" s="96" t="s">
        <v>18</v>
      </c>
      <c r="CM55" s="96" t="s">
        <v>78</v>
      </c>
    </row>
    <row r="56" spans="1:91" s="7" customFormat="1" ht="16.5" customHeight="1">
      <c r="A56" s="86" t="s">
        <v>72</v>
      </c>
      <c r="B56" s="87"/>
      <c r="C56" s="88"/>
      <c r="D56" s="308" t="s">
        <v>79</v>
      </c>
      <c r="E56" s="308"/>
      <c r="F56" s="308"/>
      <c r="G56" s="308"/>
      <c r="H56" s="308"/>
      <c r="I56" s="89"/>
      <c r="J56" s="308" t="s">
        <v>80</v>
      </c>
      <c r="K56" s="308"/>
      <c r="L56" s="308"/>
      <c r="M56" s="308"/>
      <c r="N56" s="308"/>
      <c r="O56" s="308"/>
      <c r="P56" s="308"/>
      <c r="Q56" s="308"/>
      <c r="R56" s="308"/>
      <c r="S56" s="308"/>
      <c r="T56" s="308"/>
      <c r="U56" s="308"/>
      <c r="V56" s="308"/>
      <c r="W56" s="308"/>
      <c r="X56" s="308"/>
      <c r="Y56" s="308"/>
      <c r="Z56" s="308"/>
      <c r="AA56" s="308"/>
      <c r="AB56" s="308"/>
      <c r="AC56" s="308"/>
      <c r="AD56" s="308"/>
      <c r="AE56" s="308"/>
      <c r="AF56" s="308"/>
      <c r="AG56" s="309">
        <f>'41924-2 - SO 02 - Lokalit...'!J30</f>
        <v>0</v>
      </c>
      <c r="AH56" s="310"/>
      <c r="AI56" s="310"/>
      <c r="AJ56" s="310"/>
      <c r="AK56" s="310"/>
      <c r="AL56" s="310"/>
      <c r="AM56" s="310"/>
      <c r="AN56" s="309">
        <f>SUM(AG56,AT56)</f>
        <v>0</v>
      </c>
      <c r="AO56" s="310"/>
      <c r="AP56" s="310"/>
      <c r="AQ56" s="90" t="s">
        <v>75</v>
      </c>
      <c r="AR56" s="91"/>
      <c r="AS56" s="92">
        <v>0</v>
      </c>
      <c r="AT56" s="93">
        <f>ROUND(SUM(AV56:AW56),2)</f>
        <v>0</v>
      </c>
      <c r="AU56" s="94">
        <f>'41924-2 - SO 02 - Lokalit...'!P83</f>
        <v>0</v>
      </c>
      <c r="AV56" s="93">
        <f>'41924-2 - SO 02 - Lokalit...'!J33</f>
        <v>0</v>
      </c>
      <c r="AW56" s="93">
        <f>'41924-2 - SO 02 - Lokalit...'!J34</f>
        <v>0</v>
      </c>
      <c r="AX56" s="93">
        <f>'41924-2 - SO 02 - Lokalit...'!J35</f>
        <v>0</v>
      </c>
      <c r="AY56" s="93">
        <f>'41924-2 - SO 02 - Lokalit...'!J36</f>
        <v>0</v>
      </c>
      <c r="AZ56" s="93">
        <f>'41924-2 - SO 02 - Lokalit...'!F33</f>
        <v>0</v>
      </c>
      <c r="BA56" s="93">
        <f>'41924-2 - SO 02 - Lokalit...'!F34</f>
        <v>0</v>
      </c>
      <c r="BB56" s="93">
        <f>'41924-2 - SO 02 - Lokalit...'!F35</f>
        <v>0</v>
      </c>
      <c r="BC56" s="93">
        <f>'41924-2 - SO 02 - Lokalit...'!F36</f>
        <v>0</v>
      </c>
      <c r="BD56" s="95">
        <f>'41924-2 - SO 02 - Lokalit...'!F37</f>
        <v>0</v>
      </c>
      <c r="BT56" s="96" t="s">
        <v>76</v>
      </c>
      <c r="BV56" s="96" t="s">
        <v>70</v>
      </c>
      <c r="BW56" s="96" t="s">
        <v>81</v>
      </c>
      <c r="BX56" s="96" t="s">
        <v>5</v>
      </c>
      <c r="CL56" s="96" t="s">
        <v>18</v>
      </c>
      <c r="CM56" s="96" t="s">
        <v>78</v>
      </c>
    </row>
    <row r="57" spans="1:91" s="7" customFormat="1" ht="16.5" customHeight="1">
      <c r="A57" s="86" t="s">
        <v>72</v>
      </c>
      <c r="B57" s="87"/>
      <c r="C57" s="88"/>
      <c r="D57" s="308" t="s">
        <v>82</v>
      </c>
      <c r="E57" s="308"/>
      <c r="F57" s="308"/>
      <c r="G57" s="308"/>
      <c r="H57" s="308"/>
      <c r="I57" s="89"/>
      <c r="J57" s="308" t="s">
        <v>83</v>
      </c>
      <c r="K57" s="308"/>
      <c r="L57" s="308"/>
      <c r="M57" s="308"/>
      <c r="N57" s="308"/>
      <c r="O57" s="308"/>
      <c r="P57" s="308"/>
      <c r="Q57" s="308"/>
      <c r="R57" s="308"/>
      <c r="S57" s="308"/>
      <c r="T57" s="308"/>
      <c r="U57" s="308"/>
      <c r="V57" s="308"/>
      <c r="W57" s="308"/>
      <c r="X57" s="308"/>
      <c r="Y57" s="308"/>
      <c r="Z57" s="308"/>
      <c r="AA57" s="308"/>
      <c r="AB57" s="308"/>
      <c r="AC57" s="308"/>
      <c r="AD57" s="308"/>
      <c r="AE57" s="308"/>
      <c r="AF57" s="308"/>
      <c r="AG57" s="309">
        <f>'41924-3 - SO 03 - Lokalit...'!J30</f>
        <v>0</v>
      </c>
      <c r="AH57" s="310"/>
      <c r="AI57" s="310"/>
      <c r="AJ57" s="310"/>
      <c r="AK57" s="310"/>
      <c r="AL57" s="310"/>
      <c r="AM57" s="310"/>
      <c r="AN57" s="309">
        <f>SUM(AG57,AT57)</f>
        <v>0</v>
      </c>
      <c r="AO57" s="310"/>
      <c r="AP57" s="310"/>
      <c r="AQ57" s="90" t="s">
        <v>75</v>
      </c>
      <c r="AR57" s="91"/>
      <c r="AS57" s="92">
        <v>0</v>
      </c>
      <c r="AT57" s="93">
        <f>ROUND(SUM(AV57:AW57),2)</f>
        <v>0</v>
      </c>
      <c r="AU57" s="94">
        <f>'41924-3 - SO 03 - Lokalit...'!P83</f>
        <v>0</v>
      </c>
      <c r="AV57" s="93">
        <f>'41924-3 - SO 03 - Lokalit...'!J33</f>
        <v>0</v>
      </c>
      <c r="AW57" s="93">
        <f>'41924-3 - SO 03 - Lokalit...'!J34</f>
        <v>0</v>
      </c>
      <c r="AX57" s="93">
        <f>'41924-3 - SO 03 - Lokalit...'!J35</f>
        <v>0</v>
      </c>
      <c r="AY57" s="93">
        <f>'41924-3 - SO 03 - Lokalit...'!J36</f>
        <v>0</v>
      </c>
      <c r="AZ57" s="93">
        <f>'41924-3 - SO 03 - Lokalit...'!F33</f>
        <v>0</v>
      </c>
      <c r="BA57" s="93">
        <f>'41924-3 - SO 03 - Lokalit...'!F34</f>
        <v>0</v>
      </c>
      <c r="BB57" s="93">
        <f>'41924-3 - SO 03 - Lokalit...'!F35</f>
        <v>0</v>
      </c>
      <c r="BC57" s="93">
        <f>'41924-3 - SO 03 - Lokalit...'!F36</f>
        <v>0</v>
      </c>
      <c r="BD57" s="95">
        <f>'41924-3 - SO 03 - Lokalit...'!F37</f>
        <v>0</v>
      </c>
      <c r="BT57" s="96" t="s">
        <v>76</v>
      </c>
      <c r="BV57" s="96" t="s">
        <v>70</v>
      </c>
      <c r="BW57" s="96" t="s">
        <v>84</v>
      </c>
      <c r="BX57" s="96" t="s">
        <v>5</v>
      </c>
      <c r="CL57" s="96" t="s">
        <v>18</v>
      </c>
      <c r="CM57" s="96" t="s">
        <v>78</v>
      </c>
    </row>
    <row r="58" spans="1:91" s="7" customFormat="1" ht="16.5" customHeight="1">
      <c r="A58" s="86" t="s">
        <v>72</v>
      </c>
      <c r="B58" s="87"/>
      <c r="C58" s="88"/>
      <c r="D58" s="308" t="s">
        <v>85</v>
      </c>
      <c r="E58" s="308"/>
      <c r="F58" s="308"/>
      <c r="G58" s="308"/>
      <c r="H58" s="308"/>
      <c r="I58" s="89"/>
      <c r="J58" s="308" t="s">
        <v>86</v>
      </c>
      <c r="K58" s="308"/>
      <c r="L58" s="308"/>
      <c r="M58" s="308"/>
      <c r="N58" s="308"/>
      <c r="O58" s="308"/>
      <c r="P58" s="308"/>
      <c r="Q58" s="308"/>
      <c r="R58" s="308"/>
      <c r="S58" s="308"/>
      <c r="T58" s="308"/>
      <c r="U58" s="308"/>
      <c r="V58" s="308"/>
      <c r="W58" s="308"/>
      <c r="X58" s="308"/>
      <c r="Y58" s="308"/>
      <c r="Z58" s="308"/>
      <c r="AA58" s="308"/>
      <c r="AB58" s="308"/>
      <c r="AC58" s="308"/>
      <c r="AD58" s="308"/>
      <c r="AE58" s="308"/>
      <c r="AF58" s="308"/>
      <c r="AG58" s="309">
        <f>'41924-4 - SO 04 - Lokalit...'!J30</f>
        <v>0</v>
      </c>
      <c r="AH58" s="310"/>
      <c r="AI58" s="310"/>
      <c r="AJ58" s="310"/>
      <c r="AK58" s="310"/>
      <c r="AL58" s="310"/>
      <c r="AM58" s="310"/>
      <c r="AN58" s="309">
        <f>SUM(AG58,AT58)</f>
        <v>0</v>
      </c>
      <c r="AO58" s="310"/>
      <c r="AP58" s="310"/>
      <c r="AQ58" s="90" t="s">
        <v>75</v>
      </c>
      <c r="AR58" s="91"/>
      <c r="AS58" s="97">
        <v>0</v>
      </c>
      <c r="AT58" s="98">
        <f>ROUND(SUM(AV58:AW58),2)</f>
        <v>0</v>
      </c>
      <c r="AU58" s="99">
        <f>'41924-4 - SO 04 - Lokalit...'!P83</f>
        <v>0</v>
      </c>
      <c r="AV58" s="98">
        <f>'41924-4 - SO 04 - Lokalit...'!J33</f>
        <v>0</v>
      </c>
      <c r="AW58" s="98">
        <f>'41924-4 - SO 04 - Lokalit...'!J34</f>
        <v>0</v>
      </c>
      <c r="AX58" s="98">
        <f>'41924-4 - SO 04 - Lokalit...'!J35</f>
        <v>0</v>
      </c>
      <c r="AY58" s="98">
        <f>'41924-4 - SO 04 - Lokalit...'!J36</f>
        <v>0</v>
      </c>
      <c r="AZ58" s="98">
        <f>'41924-4 - SO 04 - Lokalit...'!F33</f>
        <v>0</v>
      </c>
      <c r="BA58" s="98">
        <f>'41924-4 - SO 04 - Lokalit...'!F34</f>
        <v>0</v>
      </c>
      <c r="BB58" s="98">
        <f>'41924-4 - SO 04 - Lokalit...'!F35</f>
        <v>0</v>
      </c>
      <c r="BC58" s="98">
        <f>'41924-4 - SO 04 - Lokalit...'!F36</f>
        <v>0</v>
      </c>
      <c r="BD58" s="100">
        <f>'41924-4 - SO 04 - Lokalit...'!F37</f>
        <v>0</v>
      </c>
      <c r="BT58" s="96" t="s">
        <v>76</v>
      </c>
      <c r="BV58" s="96" t="s">
        <v>70</v>
      </c>
      <c r="BW58" s="96" t="s">
        <v>87</v>
      </c>
      <c r="BX58" s="96" t="s">
        <v>5</v>
      </c>
      <c r="CL58" s="96" t="s">
        <v>18</v>
      </c>
      <c r="CM58" s="96" t="s">
        <v>78</v>
      </c>
    </row>
    <row r="59" spans="1:91" s="2" customFormat="1" ht="30" customHeight="1">
      <c r="A59" s="34"/>
      <c r="B59" s="35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9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91" s="2" customFormat="1" ht="6.95" customHeight="1">
      <c r="A60" s="34"/>
      <c r="B60" s="47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39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</sheetData>
  <sheetProtection algorithmName="SHA-512" hashValue="DH+1NjOgQS4cB7CjCtRYI1xcXIV+viItKvdbucFP7XJOJhd18z+QXZPbrSAS4vfV9rLiITSPoI7Fpz4vqsrFvw==" saltValue="FaDQB9GzRUuj1xNgzmmok9mNJFGAoAnySh7AgD6BybrR2npBQ7EMdeam2kXHxBq4MwnNcDo6qGN8k1G7Ic494Q==" spinCount="100000" sheet="1" objects="1" scenarios="1" formatColumns="0" formatRows="0"/>
  <mergeCells count="5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58:AP58"/>
    <mergeCell ref="AG58:AM58"/>
    <mergeCell ref="D58:H58"/>
    <mergeCell ref="J58:AF58"/>
    <mergeCell ref="AG54:AM54"/>
    <mergeCell ref="AN54:AP54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L45:AO45"/>
    <mergeCell ref="AM47:AN47"/>
    <mergeCell ref="AM49:AP49"/>
    <mergeCell ref="AS49:AT51"/>
    <mergeCell ref="AM50:AP50"/>
  </mergeCells>
  <hyperlinks>
    <hyperlink ref="A55" location="'41924-1 - SO 01 - Lokalit...'!C2" display="/"/>
    <hyperlink ref="A56" location="'41924-2 - SO 02 - Lokalit...'!C2" display="/"/>
    <hyperlink ref="A57" location="'41924-3 - SO 03 - Lokalit...'!C2" display="/"/>
    <hyperlink ref="A58" location="'41924-4 - SO 04 - Lokalit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1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AT2" s="17" t="s">
        <v>77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78</v>
      </c>
    </row>
    <row r="4" spans="1:46" s="1" customFormat="1" ht="24.95" customHeight="1">
      <c r="B4" s="20"/>
      <c r="D4" s="103" t="s">
        <v>88</v>
      </c>
      <c r="L4" s="20"/>
      <c r="M4" s="104" t="s">
        <v>9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15</v>
      </c>
      <c r="L6" s="20"/>
    </row>
    <row r="7" spans="1:46" s="1" customFormat="1" ht="16.5" customHeight="1">
      <c r="B7" s="20"/>
      <c r="E7" s="333" t="str">
        <f>'Rekapitulace stavby'!K6</f>
        <v>Černá Nisa, Liberec (Stráž n.N.-Ruprechtice), probírka BP, ř. km 0,135 - 4,787</v>
      </c>
      <c r="F7" s="334"/>
      <c r="G7" s="334"/>
      <c r="H7" s="334"/>
      <c r="L7" s="20"/>
    </row>
    <row r="8" spans="1:46" s="2" customFormat="1" ht="12" customHeight="1">
      <c r="A8" s="34"/>
      <c r="B8" s="39"/>
      <c r="C8" s="34"/>
      <c r="D8" s="105" t="s">
        <v>89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35" t="s">
        <v>90</v>
      </c>
      <c r="F9" s="336"/>
      <c r="G9" s="336"/>
      <c r="H9" s="336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17</v>
      </c>
      <c r="E11" s="34"/>
      <c r="F11" s="107" t="s">
        <v>18</v>
      </c>
      <c r="G11" s="34"/>
      <c r="H11" s="34"/>
      <c r="I11" s="105" t="s">
        <v>19</v>
      </c>
      <c r="J11" s="107" t="s">
        <v>18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20</v>
      </c>
      <c r="E12" s="34"/>
      <c r="F12" s="107" t="s">
        <v>21</v>
      </c>
      <c r="G12" s="34"/>
      <c r="H12" s="34"/>
      <c r="I12" s="105" t="s">
        <v>22</v>
      </c>
      <c r="J12" s="108" t="str">
        <f>'Rekapitulace stavby'!AN8</f>
        <v>29. 7. 2024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tr">
        <f>IF('Rekapitulace stavby'!AN10="","",'Rekapitulace stavby'!AN10)</f>
        <v/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tr">
        <f>IF('Rekapitulace stavby'!E11="","",'Rekapitulace stavby'!E11)</f>
        <v xml:space="preserve"> </v>
      </c>
      <c r="F15" s="34"/>
      <c r="G15" s="34"/>
      <c r="H15" s="34"/>
      <c r="I15" s="105" t="s">
        <v>26</v>
      </c>
      <c r="J15" s="107" t="str">
        <f>IF('Rekapitulace stavby'!AN11="","",'Rekapitulace stavby'!AN11)</f>
        <v/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27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37" t="str">
        <f>'Rekapitulace stavby'!E14</f>
        <v>Vyplň údaj</v>
      </c>
      <c r="F18" s="338"/>
      <c r="G18" s="338"/>
      <c r="H18" s="338"/>
      <c r="I18" s="105" t="s">
        <v>26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29</v>
      </c>
      <c r="E20" s="34"/>
      <c r="F20" s="34"/>
      <c r="G20" s="34"/>
      <c r="H20" s="34"/>
      <c r="I20" s="105" t="s">
        <v>25</v>
      </c>
      <c r="J20" s="107" t="str">
        <f>IF('Rekapitulace stavby'!AN16="","",'Rekapitulace stavby'!AN16)</f>
        <v/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tr">
        <f>IF('Rekapitulace stavby'!E17="","",'Rekapitulace stavby'!E17)</f>
        <v xml:space="preserve"> </v>
      </c>
      <c r="F21" s="34"/>
      <c r="G21" s="34"/>
      <c r="H21" s="34"/>
      <c r="I21" s="105" t="s">
        <v>26</v>
      </c>
      <c r="J21" s="107" t="str">
        <f>IF('Rekapitulace stavby'!AN17="","",'Rekapitulace stavby'!AN17)</f>
        <v/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31</v>
      </c>
      <c r="E23" s="34"/>
      <c r="F23" s="34"/>
      <c r="G23" s="34"/>
      <c r="H23" s="34"/>
      <c r="I23" s="105" t="s">
        <v>25</v>
      </c>
      <c r="J23" s="107" t="s">
        <v>18</v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">
        <v>32</v>
      </c>
      <c r="F24" s="34"/>
      <c r="G24" s="34"/>
      <c r="H24" s="34"/>
      <c r="I24" s="105" t="s">
        <v>26</v>
      </c>
      <c r="J24" s="107" t="s">
        <v>18</v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33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09"/>
      <c r="B27" s="110"/>
      <c r="C27" s="109"/>
      <c r="D27" s="109"/>
      <c r="E27" s="339" t="s">
        <v>18</v>
      </c>
      <c r="F27" s="339"/>
      <c r="G27" s="339"/>
      <c r="H27" s="339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35</v>
      </c>
      <c r="E30" s="34"/>
      <c r="F30" s="34"/>
      <c r="G30" s="34"/>
      <c r="H30" s="34"/>
      <c r="I30" s="34"/>
      <c r="J30" s="114">
        <f>ROUND(J83,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37</v>
      </c>
      <c r="G32" s="34"/>
      <c r="H32" s="34"/>
      <c r="I32" s="115" t="s">
        <v>36</v>
      </c>
      <c r="J32" s="115" t="s">
        <v>38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39</v>
      </c>
      <c r="E33" s="105" t="s">
        <v>40</v>
      </c>
      <c r="F33" s="117">
        <f>ROUND((SUM(BE83:BE114)),  2)</f>
        <v>0</v>
      </c>
      <c r="G33" s="34"/>
      <c r="H33" s="34"/>
      <c r="I33" s="118">
        <v>0</v>
      </c>
      <c r="J33" s="117">
        <f>ROUND(((SUM(BE83:BE114))*I33),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41</v>
      </c>
      <c r="F34" s="117">
        <f>ROUND((SUM(BF83:BF114)),  2)</f>
        <v>0</v>
      </c>
      <c r="G34" s="34"/>
      <c r="H34" s="34"/>
      <c r="I34" s="118">
        <v>0</v>
      </c>
      <c r="J34" s="117">
        <f>ROUND(((SUM(BF83:BF114))*I34),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42</v>
      </c>
      <c r="F35" s="117">
        <f>ROUND((SUM(BG83:BG114)),  2)</f>
        <v>0</v>
      </c>
      <c r="G35" s="34"/>
      <c r="H35" s="34"/>
      <c r="I35" s="118">
        <v>0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43</v>
      </c>
      <c r="F36" s="117">
        <f>ROUND((SUM(BH83:BH114)),  2)</f>
        <v>0</v>
      </c>
      <c r="G36" s="34"/>
      <c r="H36" s="34"/>
      <c r="I36" s="118">
        <v>0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44</v>
      </c>
      <c r="F37" s="117">
        <f>ROUND((SUM(BI83:BI114)),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45</v>
      </c>
      <c r="E39" s="121"/>
      <c r="F39" s="121"/>
      <c r="G39" s="122" t="s">
        <v>46</v>
      </c>
      <c r="H39" s="123" t="s">
        <v>47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91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15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6.5" customHeight="1">
      <c r="A48" s="34"/>
      <c r="B48" s="35"/>
      <c r="C48" s="36"/>
      <c r="D48" s="36"/>
      <c r="E48" s="340" t="str">
        <f>E7</f>
        <v>Černá Nisa, Liberec (Stráž n.N.-Ruprechtice), probírka BP, ř. km 0,135 - 4,787</v>
      </c>
      <c r="F48" s="341"/>
      <c r="G48" s="341"/>
      <c r="H48" s="341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89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customHeight="1">
      <c r="A50" s="34"/>
      <c r="B50" s="35"/>
      <c r="C50" s="36"/>
      <c r="D50" s="36"/>
      <c r="E50" s="293" t="str">
        <f>E9</f>
        <v>41924/1 - SO 01 - Lokalita č.1, ř.km 0,135-1,189</v>
      </c>
      <c r="F50" s="342"/>
      <c r="G50" s="342"/>
      <c r="H50" s="342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20</v>
      </c>
      <c r="D52" s="36"/>
      <c r="E52" s="36"/>
      <c r="F52" s="27" t="str">
        <f>F12</f>
        <v xml:space="preserve"> </v>
      </c>
      <c r="G52" s="36"/>
      <c r="H52" s="36"/>
      <c r="I52" s="29" t="s">
        <v>22</v>
      </c>
      <c r="J52" s="59" t="str">
        <f>IF(J12="","",J12)</f>
        <v>29. 7. 2024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5.2" customHeight="1">
      <c r="A54" s="34"/>
      <c r="B54" s="35"/>
      <c r="C54" s="29" t="s">
        <v>24</v>
      </c>
      <c r="D54" s="36"/>
      <c r="E54" s="36"/>
      <c r="F54" s="27" t="str">
        <f>E15</f>
        <v xml:space="preserve"> </v>
      </c>
      <c r="G54" s="36"/>
      <c r="H54" s="36"/>
      <c r="I54" s="29" t="s">
        <v>29</v>
      </c>
      <c r="J54" s="32" t="str">
        <f>E21</f>
        <v xml:space="preserve"> 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2" customHeight="1">
      <c r="A55" s="34"/>
      <c r="B55" s="35"/>
      <c r="C55" s="29" t="s">
        <v>27</v>
      </c>
      <c r="D55" s="36"/>
      <c r="E55" s="36"/>
      <c r="F55" s="27" t="str">
        <f>IF(E18="","",E18)</f>
        <v>Vyplň údaj</v>
      </c>
      <c r="G55" s="36"/>
      <c r="H55" s="36"/>
      <c r="I55" s="29" t="s">
        <v>31</v>
      </c>
      <c r="J55" s="32" t="str">
        <f>E24</f>
        <v>Hlubuček V.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92</v>
      </c>
      <c r="D57" s="131"/>
      <c r="E57" s="131"/>
      <c r="F57" s="131"/>
      <c r="G57" s="131"/>
      <c r="H57" s="131"/>
      <c r="I57" s="131"/>
      <c r="J57" s="132" t="s">
        <v>93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67</v>
      </c>
      <c r="D59" s="36"/>
      <c r="E59" s="36"/>
      <c r="F59" s="36"/>
      <c r="G59" s="36"/>
      <c r="H59" s="36"/>
      <c r="I59" s="36"/>
      <c r="J59" s="77">
        <f>J83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94</v>
      </c>
    </row>
    <row r="60" spans="1:47" s="9" customFormat="1" ht="24.95" customHeight="1">
      <c r="B60" s="134"/>
      <c r="C60" s="135"/>
      <c r="D60" s="136" t="s">
        <v>95</v>
      </c>
      <c r="E60" s="137"/>
      <c r="F60" s="137"/>
      <c r="G60" s="137"/>
      <c r="H60" s="137"/>
      <c r="I60" s="137"/>
      <c r="J60" s="138">
        <f>J84</f>
        <v>0</v>
      </c>
      <c r="K60" s="135"/>
      <c r="L60" s="139"/>
    </row>
    <row r="61" spans="1:47" s="9" customFormat="1" ht="24.95" customHeight="1">
      <c r="B61" s="134"/>
      <c r="C61" s="135"/>
      <c r="D61" s="136" t="s">
        <v>96</v>
      </c>
      <c r="E61" s="137"/>
      <c r="F61" s="137"/>
      <c r="G61" s="137"/>
      <c r="H61" s="137"/>
      <c r="I61" s="137"/>
      <c r="J61" s="138">
        <f>J94</f>
        <v>0</v>
      </c>
      <c r="K61" s="135"/>
      <c r="L61" s="139"/>
    </row>
    <row r="62" spans="1:47" s="9" customFormat="1" ht="24.95" customHeight="1">
      <c r="B62" s="134"/>
      <c r="C62" s="135"/>
      <c r="D62" s="136" t="s">
        <v>97</v>
      </c>
      <c r="E62" s="137"/>
      <c r="F62" s="137"/>
      <c r="G62" s="137"/>
      <c r="H62" s="137"/>
      <c r="I62" s="137"/>
      <c r="J62" s="138">
        <f>J103</f>
        <v>0</v>
      </c>
      <c r="K62" s="135"/>
      <c r="L62" s="139"/>
    </row>
    <row r="63" spans="1:47" s="9" customFormat="1" ht="24.95" customHeight="1">
      <c r="B63" s="134"/>
      <c r="C63" s="135"/>
      <c r="D63" s="136" t="s">
        <v>98</v>
      </c>
      <c r="E63" s="137"/>
      <c r="F63" s="137"/>
      <c r="G63" s="137"/>
      <c r="H63" s="137"/>
      <c r="I63" s="137"/>
      <c r="J63" s="138">
        <f>J113</f>
        <v>0</v>
      </c>
      <c r="K63" s="135"/>
      <c r="L63" s="139"/>
    </row>
    <row r="64" spans="1:47" s="2" customFormat="1" ht="21.75" customHeight="1">
      <c r="A64" s="34"/>
      <c r="B64" s="35"/>
      <c r="C64" s="36"/>
      <c r="D64" s="36"/>
      <c r="E64" s="36"/>
      <c r="F64" s="36"/>
      <c r="G64" s="36"/>
      <c r="H64" s="36"/>
      <c r="I64" s="36"/>
      <c r="J64" s="36"/>
      <c r="K64" s="36"/>
      <c r="L64" s="106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</row>
    <row r="65" spans="1:31" s="2" customFormat="1" ht="6.95" customHeight="1">
      <c r="A65" s="34"/>
      <c r="B65" s="47"/>
      <c r="C65" s="48"/>
      <c r="D65" s="48"/>
      <c r="E65" s="48"/>
      <c r="F65" s="48"/>
      <c r="G65" s="48"/>
      <c r="H65" s="48"/>
      <c r="I65" s="48"/>
      <c r="J65" s="48"/>
      <c r="K65" s="48"/>
      <c r="L65" s="10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9" spans="1:31" s="2" customFormat="1" ht="6.95" customHeight="1">
      <c r="A69" s="34"/>
      <c r="B69" s="49"/>
      <c r="C69" s="50"/>
      <c r="D69" s="50"/>
      <c r="E69" s="50"/>
      <c r="F69" s="50"/>
      <c r="G69" s="50"/>
      <c r="H69" s="50"/>
      <c r="I69" s="50"/>
      <c r="J69" s="50"/>
      <c r="K69" s="50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24.95" customHeight="1">
      <c r="A70" s="34"/>
      <c r="B70" s="35"/>
      <c r="C70" s="23" t="s">
        <v>99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6.95" customHeight="1">
      <c r="A71" s="34"/>
      <c r="B71" s="35"/>
      <c r="C71" s="36"/>
      <c r="D71" s="36"/>
      <c r="E71" s="36"/>
      <c r="F71" s="36"/>
      <c r="G71" s="36"/>
      <c r="H71" s="36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15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6.5" customHeight="1">
      <c r="A73" s="34"/>
      <c r="B73" s="35"/>
      <c r="C73" s="36"/>
      <c r="D73" s="36"/>
      <c r="E73" s="340" t="str">
        <f>E7</f>
        <v>Černá Nisa, Liberec (Stráž n.N.-Ruprechtice), probírka BP, ř. km 0,135 - 4,787</v>
      </c>
      <c r="F73" s="341"/>
      <c r="G73" s="341"/>
      <c r="H73" s="341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12" customHeight="1">
      <c r="A74" s="34"/>
      <c r="B74" s="35"/>
      <c r="C74" s="29" t="s">
        <v>89</v>
      </c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6.5" customHeight="1">
      <c r="A75" s="34"/>
      <c r="B75" s="35"/>
      <c r="C75" s="36"/>
      <c r="D75" s="36"/>
      <c r="E75" s="293" t="str">
        <f>E9</f>
        <v>41924/1 - SO 01 - Lokalita č.1, ř.km 0,135-1,189</v>
      </c>
      <c r="F75" s="342"/>
      <c r="G75" s="342"/>
      <c r="H75" s="342"/>
      <c r="I75" s="36"/>
      <c r="J75" s="36"/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2" customHeight="1">
      <c r="A77" s="34"/>
      <c r="B77" s="35"/>
      <c r="C77" s="29" t="s">
        <v>20</v>
      </c>
      <c r="D77" s="36"/>
      <c r="E77" s="36"/>
      <c r="F77" s="27" t="str">
        <f>F12</f>
        <v xml:space="preserve"> </v>
      </c>
      <c r="G77" s="36"/>
      <c r="H77" s="36"/>
      <c r="I77" s="29" t="s">
        <v>22</v>
      </c>
      <c r="J77" s="59" t="str">
        <f>IF(J12="","",J12)</f>
        <v>29. 7. 2024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6.95" customHeight="1">
      <c r="A78" s="34"/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5.2" customHeight="1">
      <c r="A79" s="34"/>
      <c r="B79" s="35"/>
      <c r="C79" s="29" t="s">
        <v>24</v>
      </c>
      <c r="D79" s="36"/>
      <c r="E79" s="36"/>
      <c r="F79" s="27" t="str">
        <f>E15</f>
        <v xml:space="preserve"> </v>
      </c>
      <c r="G79" s="36"/>
      <c r="H79" s="36"/>
      <c r="I79" s="29" t="s">
        <v>29</v>
      </c>
      <c r="J79" s="32" t="str">
        <f>E21</f>
        <v xml:space="preserve"> </v>
      </c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15.2" customHeight="1">
      <c r="A80" s="34"/>
      <c r="B80" s="35"/>
      <c r="C80" s="29" t="s">
        <v>27</v>
      </c>
      <c r="D80" s="36"/>
      <c r="E80" s="36"/>
      <c r="F80" s="27" t="str">
        <f>IF(E18="","",E18)</f>
        <v>Vyplň údaj</v>
      </c>
      <c r="G80" s="36"/>
      <c r="H80" s="36"/>
      <c r="I80" s="29" t="s">
        <v>31</v>
      </c>
      <c r="J80" s="32" t="str">
        <f>E24</f>
        <v>Hlubuček V.</v>
      </c>
      <c r="K80" s="36"/>
      <c r="L80" s="106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2" customFormat="1" ht="10.35" customHeight="1">
      <c r="A81" s="34"/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10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65" s="10" customFormat="1" ht="29.25" customHeight="1">
      <c r="A82" s="140"/>
      <c r="B82" s="141"/>
      <c r="C82" s="142" t="s">
        <v>100</v>
      </c>
      <c r="D82" s="143" t="s">
        <v>54</v>
      </c>
      <c r="E82" s="143" t="s">
        <v>50</v>
      </c>
      <c r="F82" s="143" t="s">
        <v>51</v>
      </c>
      <c r="G82" s="143" t="s">
        <v>101</v>
      </c>
      <c r="H82" s="143" t="s">
        <v>102</v>
      </c>
      <c r="I82" s="143" t="s">
        <v>103</v>
      </c>
      <c r="J82" s="143" t="s">
        <v>93</v>
      </c>
      <c r="K82" s="144" t="s">
        <v>104</v>
      </c>
      <c r="L82" s="145"/>
      <c r="M82" s="68" t="s">
        <v>18</v>
      </c>
      <c r="N82" s="69" t="s">
        <v>39</v>
      </c>
      <c r="O82" s="69" t="s">
        <v>105</v>
      </c>
      <c r="P82" s="69" t="s">
        <v>106</v>
      </c>
      <c r="Q82" s="69" t="s">
        <v>107</v>
      </c>
      <c r="R82" s="69" t="s">
        <v>108</v>
      </c>
      <c r="S82" s="69" t="s">
        <v>109</v>
      </c>
      <c r="T82" s="70" t="s">
        <v>110</v>
      </c>
      <c r="U82" s="140"/>
      <c r="V82" s="140"/>
      <c r="W82" s="140"/>
      <c r="X82" s="140"/>
      <c r="Y82" s="140"/>
      <c r="Z82" s="140"/>
      <c r="AA82" s="140"/>
      <c r="AB82" s="140"/>
      <c r="AC82" s="140"/>
      <c r="AD82" s="140"/>
      <c r="AE82" s="140"/>
    </row>
    <row r="83" spans="1:65" s="2" customFormat="1" ht="22.9" customHeight="1">
      <c r="A83" s="34"/>
      <c r="B83" s="35"/>
      <c r="C83" s="75" t="s">
        <v>111</v>
      </c>
      <c r="D83" s="36"/>
      <c r="E83" s="36"/>
      <c r="F83" s="36"/>
      <c r="G83" s="36"/>
      <c r="H83" s="36"/>
      <c r="I83" s="36"/>
      <c r="J83" s="146">
        <f>BK83</f>
        <v>0</v>
      </c>
      <c r="K83" s="36"/>
      <c r="L83" s="39"/>
      <c r="M83" s="71"/>
      <c r="N83" s="147"/>
      <c r="O83" s="72"/>
      <c r="P83" s="148">
        <f>P84+P94+P103+P113</f>
        <v>0</v>
      </c>
      <c r="Q83" s="72"/>
      <c r="R83" s="148">
        <f>R84+R94+R103+R113</f>
        <v>0</v>
      </c>
      <c r="S83" s="72"/>
      <c r="T83" s="149">
        <f>T84+T94+T103+T113</f>
        <v>0</v>
      </c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T83" s="17" t="s">
        <v>68</v>
      </c>
      <c r="AU83" s="17" t="s">
        <v>94</v>
      </c>
      <c r="BK83" s="150">
        <f>BK84+BK94+BK103+BK113</f>
        <v>0</v>
      </c>
    </row>
    <row r="84" spans="1:65" s="11" customFormat="1" ht="25.9" customHeight="1">
      <c r="B84" s="151"/>
      <c r="C84" s="152"/>
      <c r="D84" s="153" t="s">
        <v>68</v>
      </c>
      <c r="E84" s="154" t="s">
        <v>112</v>
      </c>
      <c r="F84" s="154" t="s">
        <v>113</v>
      </c>
      <c r="G84" s="152"/>
      <c r="H84" s="152"/>
      <c r="I84" s="155"/>
      <c r="J84" s="156">
        <f>BK84</f>
        <v>0</v>
      </c>
      <c r="K84" s="152"/>
      <c r="L84" s="157"/>
      <c r="M84" s="158"/>
      <c r="N84" s="159"/>
      <c r="O84" s="159"/>
      <c r="P84" s="160">
        <f>SUM(P85:P93)</f>
        <v>0</v>
      </c>
      <c r="Q84" s="159"/>
      <c r="R84" s="160">
        <f>SUM(R85:R93)</f>
        <v>0</v>
      </c>
      <c r="S84" s="159"/>
      <c r="T84" s="161">
        <f>SUM(T85:T93)</f>
        <v>0</v>
      </c>
      <c r="AR84" s="162" t="s">
        <v>76</v>
      </c>
      <c r="AT84" s="163" t="s">
        <v>68</v>
      </c>
      <c r="AU84" s="163" t="s">
        <v>7</v>
      </c>
      <c r="AY84" s="162" t="s">
        <v>114</v>
      </c>
      <c r="BK84" s="164">
        <f>SUM(BK85:BK93)</f>
        <v>0</v>
      </c>
    </row>
    <row r="85" spans="1:65" s="2" customFormat="1" ht="33" customHeight="1">
      <c r="A85" s="34"/>
      <c r="B85" s="35"/>
      <c r="C85" s="165" t="s">
        <v>76</v>
      </c>
      <c r="D85" s="165" t="s">
        <v>115</v>
      </c>
      <c r="E85" s="166" t="s">
        <v>116</v>
      </c>
      <c r="F85" s="167" t="s">
        <v>117</v>
      </c>
      <c r="G85" s="168" t="s">
        <v>118</v>
      </c>
      <c r="H85" s="169">
        <v>160</v>
      </c>
      <c r="I85" s="170"/>
      <c r="J85" s="171">
        <f t="shared" ref="J85:J93" si="0">ROUND(I85*H85,2)</f>
        <v>0</v>
      </c>
      <c r="K85" s="167" t="s">
        <v>18</v>
      </c>
      <c r="L85" s="39"/>
      <c r="M85" s="172" t="s">
        <v>18</v>
      </c>
      <c r="N85" s="173" t="s">
        <v>40</v>
      </c>
      <c r="O85" s="64"/>
      <c r="P85" s="174">
        <f t="shared" ref="P85:P93" si="1">O85*H85</f>
        <v>0</v>
      </c>
      <c r="Q85" s="174">
        <v>0</v>
      </c>
      <c r="R85" s="174">
        <f t="shared" ref="R85:R93" si="2">Q85*H85</f>
        <v>0</v>
      </c>
      <c r="S85" s="174">
        <v>0</v>
      </c>
      <c r="T85" s="175">
        <f t="shared" ref="T85:T93" si="3">S85*H85</f>
        <v>0</v>
      </c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R85" s="176" t="s">
        <v>119</v>
      </c>
      <c r="AT85" s="176" t="s">
        <v>115</v>
      </c>
      <c r="AU85" s="176" t="s">
        <v>76</v>
      </c>
      <c r="AY85" s="17" t="s">
        <v>114</v>
      </c>
      <c r="BE85" s="177">
        <f t="shared" ref="BE85:BE93" si="4">IF(N85="základní",J85,0)</f>
        <v>0</v>
      </c>
      <c r="BF85" s="177">
        <f t="shared" ref="BF85:BF93" si="5">IF(N85="snížená",J85,0)</f>
        <v>0</v>
      </c>
      <c r="BG85" s="177">
        <f t="shared" ref="BG85:BG93" si="6">IF(N85="zákl. přenesená",J85,0)</f>
        <v>0</v>
      </c>
      <c r="BH85" s="177">
        <f t="shared" ref="BH85:BH93" si="7">IF(N85="sníž. přenesená",J85,0)</f>
        <v>0</v>
      </c>
      <c r="BI85" s="177">
        <f t="shared" ref="BI85:BI93" si="8">IF(N85="nulová",J85,0)</f>
        <v>0</v>
      </c>
      <c r="BJ85" s="17" t="s">
        <v>76</v>
      </c>
      <c r="BK85" s="177">
        <f t="shared" ref="BK85:BK93" si="9">ROUND(I85*H85,2)</f>
        <v>0</v>
      </c>
      <c r="BL85" s="17" t="s">
        <v>119</v>
      </c>
      <c r="BM85" s="176" t="s">
        <v>120</v>
      </c>
    </row>
    <row r="86" spans="1:65" s="2" customFormat="1" ht="21.75" customHeight="1">
      <c r="A86" s="34"/>
      <c r="B86" s="35"/>
      <c r="C86" s="165" t="s">
        <v>78</v>
      </c>
      <c r="D86" s="165" t="s">
        <v>115</v>
      </c>
      <c r="E86" s="166" t="s">
        <v>121</v>
      </c>
      <c r="F86" s="167" t="s">
        <v>122</v>
      </c>
      <c r="G86" s="168" t="s">
        <v>123</v>
      </c>
      <c r="H86" s="169">
        <v>10</v>
      </c>
      <c r="I86" s="170"/>
      <c r="J86" s="171">
        <f t="shared" si="0"/>
        <v>0</v>
      </c>
      <c r="K86" s="167" t="s">
        <v>18</v>
      </c>
      <c r="L86" s="39"/>
      <c r="M86" s="172" t="s">
        <v>18</v>
      </c>
      <c r="N86" s="173" t="s">
        <v>40</v>
      </c>
      <c r="O86" s="64"/>
      <c r="P86" s="174">
        <f t="shared" si="1"/>
        <v>0</v>
      </c>
      <c r="Q86" s="174">
        <v>0</v>
      </c>
      <c r="R86" s="174">
        <f t="shared" si="2"/>
        <v>0</v>
      </c>
      <c r="S86" s="174">
        <v>0</v>
      </c>
      <c r="T86" s="175">
        <f t="shared" si="3"/>
        <v>0</v>
      </c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R86" s="176" t="s">
        <v>119</v>
      </c>
      <c r="AT86" s="176" t="s">
        <v>115</v>
      </c>
      <c r="AU86" s="176" t="s">
        <v>76</v>
      </c>
      <c r="AY86" s="17" t="s">
        <v>114</v>
      </c>
      <c r="BE86" s="177">
        <f t="shared" si="4"/>
        <v>0</v>
      </c>
      <c r="BF86" s="177">
        <f t="shared" si="5"/>
        <v>0</v>
      </c>
      <c r="BG86" s="177">
        <f t="shared" si="6"/>
        <v>0</v>
      </c>
      <c r="BH86" s="177">
        <f t="shared" si="7"/>
        <v>0</v>
      </c>
      <c r="BI86" s="177">
        <f t="shared" si="8"/>
        <v>0</v>
      </c>
      <c r="BJ86" s="17" t="s">
        <v>76</v>
      </c>
      <c r="BK86" s="177">
        <f t="shared" si="9"/>
        <v>0</v>
      </c>
      <c r="BL86" s="17" t="s">
        <v>119</v>
      </c>
      <c r="BM86" s="176" t="s">
        <v>124</v>
      </c>
    </row>
    <row r="87" spans="1:65" s="2" customFormat="1" ht="21.75" customHeight="1">
      <c r="A87" s="34"/>
      <c r="B87" s="35"/>
      <c r="C87" s="165" t="s">
        <v>125</v>
      </c>
      <c r="D87" s="165" t="s">
        <v>115</v>
      </c>
      <c r="E87" s="166" t="s">
        <v>126</v>
      </c>
      <c r="F87" s="167" t="s">
        <v>127</v>
      </c>
      <c r="G87" s="168" t="s">
        <v>123</v>
      </c>
      <c r="H87" s="169">
        <v>6</v>
      </c>
      <c r="I87" s="170"/>
      <c r="J87" s="171">
        <f t="shared" si="0"/>
        <v>0</v>
      </c>
      <c r="K87" s="167" t="s">
        <v>18</v>
      </c>
      <c r="L87" s="39"/>
      <c r="M87" s="172" t="s">
        <v>18</v>
      </c>
      <c r="N87" s="173" t="s">
        <v>40</v>
      </c>
      <c r="O87" s="64"/>
      <c r="P87" s="174">
        <f t="shared" si="1"/>
        <v>0</v>
      </c>
      <c r="Q87" s="174">
        <v>0</v>
      </c>
      <c r="R87" s="174">
        <f t="shared" si="2"/>
        <v>0</v>
      </c>
      <c r="S87" s="174">
        <v>0</v>
      </c>
      <c r="T87" s="175">
        <f t="shared" si="3"/>
        <v>0</v>
      </c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R87" s="176" t="s">
        <v>119</v>
      </c>
      <c r="AT87" s="176" t="s">
        <v>115</v>
      </c>
      <c r="AU87" s="176" t="s">
        <v>76</v>
      </c>
      <c r="AY87" s="17" t="s">
        <v>114</v>
      </c>
      <c r="BE87" s="177">
        <f t="shared" si="4"/>
        <v>0</v>
      </c>
      <c r="BF87" s="177">
        <f t="shared" si="5"/>
        <v>0</v>
      </c>
      <c r="BG87" s="177">
        <f t="shared" si="6"/>
        <v>0</v>
      </c>
      <c r="BH87" s="177">
        <f t="shared" si="7"/>
        <v>0</v>
      </c>
      <c r="BI87" s="177">
        <f t="shared" si="8"/>
        <v>0</v>
      </c>
      <c r="BJ87" s="17" t="s">
        <v>76</v>
      </c>
      <c r="BK87" s="177">
        <f t="shared" si="9"/>
        <v>0</v>
      </c>
      <c r="BL87" s="17" t="s">
        <v>119</v>
      </c>
      <c r="BM87" s="176" t="s">
        <v>128</v>
      </c>
    </row>
    <row r="88" spans="1:65" s="2" customFormat="1" ht="21.75" customHeight="1">
      <c r="A88" s="34"/>
      <c r="B88" s="35"/>
      <c r="C88" s="165" t="s">
        <v>119</v>
      </c>
      <c r="D88" s="165" t="s">
        <v>115</v>
      </c>
      <c r="E88" s="166" t="s">
        <v>129</v>
      </c>
      <c r="F88" s="167" t="s">
        <v>130</v>
      </c>
      <c r="G88" s="168" t="s">
        <v>123</v>
      </c>
      <c r="H88" s="169">
        <v>1</v>
      </c>
      <c r="I88" s="170"/>
      <c r="J88" s="171">
        <f t="shared" si="0"/>
        <v>0</v>
      </c>
      <c r="K88" s="167" t="s">
        <v>18</v>
      </c>
      <c r="L88" s="39"/>
      <c r="M88" s="172" t="s">
        <v>18</v>
      </c>
      <c r="N88" s="173" t="s">
        <v>40</v>
      </c>
      <c r="O88" s="64"/>
      <c r="P88" s="174">
        <f t="shared" si="1"/>
        <v>0</v>
      </c>
      <c r="Q88" s="174">
        <v>0</v>
      </c>
      <c r="R88" s="174">
        <f t="shared" si="2"/>
        <v>0</v>
      </c>
      <c r="S88" s="174">
        <v>0</v>
      </c>
      <c r="T88" s="175">
        <f t="shared" si="3"/>
        <v>0</v>
      </c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76" t="s">
        <v>119</v>
      </c>
      <c r="AT88" s="176" t="s">
        <v>115</v>
      </c>
      <c r="AU88" s="176" t="s">
        <v>76</v>
      </c>
      <c r="AY88" s="17" t="s">
        <v>114</v>
      </c>
      <c r="BE88" s="177">
        <f t="shared" si="4"/>
        <v>0</v>
      </c>
      <c r="BF88" s="177">
        <f t="shared" si="5"/>
        <v>0</v>
      </c>
      <c r="BG88" s="177">
        <f t="shared" si="6"/>
        <v>0</v>
      </c>
      <c r="BH88" s="177">
        <f t="shared" si="7"/>
        <v>0</v>
      </c>
      <c r="BI88" s="177">
        <f t="shared" si="8"/>
        <v>0</v>
      </c>
      <c r="BJ88" s="17" t="s">
        <v>76</v>
      </c>
      <c r="BK88" s="177">
        <f t="shared" si="9"/>
        <v>0</v>
      </c>
      <c r="BL88" s="17" t="s">
        <v>119</v>
      </c>
      <c r="BM88" s="176" t="s">
        <v>131</v>
      </c>
    </row>
    <row r="89" spans="1:65" s="2" customFormat="1" ht="21.75" customHeight="1">
      <c r="A89" s="34"/>
      <c r="B89" s="35"/>
      <c r="C89" s="165" t="s">
        <v>132</v>
      </c>
      <c r="D89" s="165" t="s">
        <v>115</v>
      </c>
      <c r="E89" s="166" t="s">
        <v>133</v>
      </c>
      <c r="F89" s="167" t="s">
        <v>134</v>
      </c>
      <c r="G89" s="168" t="s">
        <v>123</v>
      </c>
      <c r="H89" s="169">
        <v>4</v>
      </c>
      <c r="I89" s="170"/>
      <c r="J89" s="171">
        <f t="shared" si="0"/>
        <v>0</v>
      </c>
      <c r="K89" s="167" t="s">
        <v>18</v>
      </c>
      <c r="L89" s="39"/>
      <c r="M89" s="172" t="s">
        <v>18</v>
      </c>
      <c r="N89" s="173" t="s">
        <v>40</v>
      </c>
      <c r="O89" s="64"/>
      <c r="P89" s="174">
        <f t="shared" si="1"/>
        <v>0</v>
      </c>
      <c r="Q89" s="174">
        <v>0</v>
      </c>
      <c r="R89" s="174">
        <f t="shared" si="2"/>
        <v>0</v>
      </c>
      <c r="S89" s="174">
        <v>0</v>
      </c>
      <c r="T89" s="175">
        <f t="shared" si="3"/>
        <v>0</v>
      </c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R89" s="176" t="s">
        <v>119</v>
      </c>
      <c r="AT89" s="176" t="s">
        <v>115</v>
      </c>
      <c r="AU89" s="176" t="s">
        <v>76</v>
      </c>
      <c r="AY89" s="17" t="s">
        <v>114</v>
      </c>
      <c r="BE89" s="177">
        <f t="shared" si="4"/>
        <v>0</v>
      </c>
      <c r="BF89" s="177">
        <f t="shared" si="5"/>
        <v>0</v>
      </c>
      <c r="BG89" s="177">
        <f t="shared" si="6"/>
        <v>0</v>
      </c>
      <c r="BH89" s="177">
        <f t="shared" si="7"/>
        <v>0</v>
      </c>
      <c r="BI89" s="177">
        <f t="shared" si="8"/>
        <v>0</v>
      </c>
      <c r="BJ89" s="17" t="s">
        <v>76</v>
      </c>
      <c r="BK89" s="177">
        <f t="shared" si="9"/>
        <v>0</v>
      </c>
      <c r="BL89" s="17" t="s">
        <v>119</v>
      </c>
      <c r="BM89" s="176" t="s">
        <v>135</v>
      </c>
    </row>
    <row r="90" spans="1:65" s="2" customFormat="1" ht="21.75" customHeight="1">
      <c r="A90" s="34"/>
      <c r="B90" s="35"/>
      <c r="C90" s="165" t="s">
        <v>136</v>
      </c>
      <c r="D90" s="165" t="s">
        <v>115</v>
      </c>
      <c r="E90" s="166" t="s">
        <v>137</v>
      </c>
      <c r="F90" s="167" t="s">
        <v>138</v>
      </c>
      <c r="G90" s="168" t="s">
        <v>123</v>
      </c>
      <c r="H90" s="169">
        <v>18</v>
      </c>
      <c r="I90" s="170"/>
      <c r="J90" s="171">
        <f t="shared" si="0"/>
        <v>0</v>
      </c>
      <c r="K90" s="167" t="s">
        <v>18</v>
      </c>
      <c r="L90" s="39"/>
      <c r="M90" s="172" t="s">
        <v>18</v>
      </c>
      <c r="N90" s="173" t="s">
        <v>40</v>
      </c>
      <c r="O90" s="64"/>
      <c r="P90" s="174">
        <f t="shared" si="1"/>
        <v>0</v>
      </c>
      <c r="Q90" s="174">
        <v>0</v>
      </c>
      <c r="R90" s="174">
        <f t="shared" si="2"/>
        <v>0</v>
      </c>
      <c r="S90" s="174">
        <v>0</v>
      </c>
      <c r="T90" s="175">
        <f t="shared" si="3"/>
        <v>0</v>
      </c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R90" s="176" t="s">
        <v>119</v>
      </c>
      <c r="AT90" s="176" t="s">
        <v>115</v>
      </c>
      <c r="AU90" s="176" t="s">
        <v>76</v>
      </c>
      <c r="AY90" s="17" t="s">
        <v>114</v>
      </c>
      <c r="BE90" s="177">
        <f t="shared" si="4"/>
        <v>0</v>
      </c>
      <c r="BF90" s="177">
        <f t="shared" si="5"/>
        <v>0</v>
      </c>
      <c r="BG90" s="177">
        <f t="shared" si="6"/>
        <v>0</v>
      </c>
      <c r="BH90" s="177">
        <f t="shared" si="7"/>
        <v>0</v>
      </c>
      <c r="BI90" s="177">
        <f t="shared" si="8"/>
        <v>0</v>
      </c>
      <c r="BJ90" s="17" t="s">
        <v>76</v>
      </c>
      <c r="BK90" s="177">
        <f t="shared" si="9"/>
        <v>0</v>
      </c>
      <c r="BL90" s="17" t="s">
        <v>119</v>
      </c>
      <c r="BM90" s="176" t="s">
        <v>139</v>
      </c>
    </row>
    <row r="91" spans="1:65" s="2" customFormat="1" ht="21.75" customHeight="1">
      <c r="A91" s="34"/>
      <c r="B91" s="35"/>
      <c r="C91" s="165" t="s">
        <v>140</v>
      </c>
      <c r="D91" s="165" t="s">
        <v>115</v>
      </c>
      <c r="E91" s="166" t="s">
        <v>141</v>
      </c>
      <c r="F91" s="167" t="s">
        <v>142</v>
      </c>
      <c r="G91" s="168" t="s">
        <v>123</v>
      </c>
      <c r="H91" s="169">
        <v>4</v>
      </c>
      <c r="I91" s="170"/>
      <c r="J91" s="171">
        <f t="shared" si="0"/>
        <v>0</v>
      </c>
      <c r="K91" s="167" t="s">
        <v>18</v>
      </c>
      <c r="L91" s="39"/>
      <c r="M91" s="172" t="s">
        <v>18</v>
      </c>
      <c r="N91" s="173" t="s">
        <v>40</v>
      </c>
      <c r="O91" s="64"/>
      <c r="P91" s="174">
        <f t="shared" si="1"/>
        <v>0</v>
      </c>
      <c r="Q91" s="174">
        <v>0</v>
      </c>
      <c r="R91" s="174">
        <f t="shared" si="2"/>
        <v>0</v>
      </c>
      <c r="S91" s="174">
        <v>0</v>
      </c>
      <c r="T91" s="175">
        <f t="shared" si="3"/>
        <v>0</v>
      </c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R91" s="176" t="s">
        <v>119</v>
      </c>
      <c r="AT91" s="176" t="s">
        <v>115</v>
      </c>
      <c r="AU91" s="176" t="s">
        <v>76</v>
      </c>
      <c r="AY91" s="17" t="s">
        <v>114</v>
      </c>
      <c r="BE91" s="177">
        <f t="shared" si="4"/>
        <v>0</v>
      </c>
      <c r="BF91" s="177">
        <f t="shared" si="5"/>
        <v>0</v>
      </c>
      <c r="BG91" s="177">
        <f t="shared" si="6"/>
        <v>0</v>
      </c>
      <c r="BH91" s="177">
        <f t="shared" si="7"/>
        <v>0</v>
      </c>
      <c r="BI91" s="177">
        <f t="shared" si="8"/>
        <v>0</v>
      </c>
      <c r="BJ91" s="17" t="s">
        <v>76</v>
      </c>
      <c r="BK91" s="177">
        <f t="shared" si="9"/>
        <v>0</v>
      </c>
      <c r="BL91" s="17" t="s">
        <v>119</v>
      </c>
      <c r="BM91" s="176" t="s">
        <v>143</v>
      </c>
    </row>
    <row r="92" spans="1:65" s="2" customFormat="1" ht="21.75" customHeight="1">
      <c r="A92" s="34"/>
      <c r="B92" s="35"/>
      <c r="C92" s="165" t="s">
        <v>144</v>
      </c>
      <c r="D92" s="165" t="s">
        <v>115</v>
      </c>
      <c r="E92" s="166" t="s">
        <v>145</v>
      </c>
      <c r="F92" s="167" t="s">
        <v>146</v>
      </c>
      <c r="G92" s="168" t="s">
        <v>123</v>
      </c>
      <c r="H92" s="169">
        <v>2</v>
      </c>
      <c r="I92" s="170"/>
      <c r="J92" s="171">
        <f t="shared" si="0"/>
        <v>0</v>
      </c>
      <c r="K92" s="167" t="s">
        <v>18</v>
      </c>
      <c r="L92" s="39"/>
      <c r="M92" s="172" t="s">
        <v>18</v>
      </c>
      <c r="N92" s="173" t="s">
        <v>40</v>
      </c>
      <c r="O92" s="64"/>
      <c r="P92" s="174">
        <f t="shared" si="1"/>
        <v>0</v>
      </c>
      <c r="Q92" s="174">
        <v>0</v>
      </c>
      <c r="R92" s="174">
        <f t="shared" si="2"/>
        <v>0</v>
      </c>
      <c r="S92" s="174">
        <v>0</v>
      </c>
      <c r="T92" s="175">
        <f t="shared" si="3"/>
        <v>0</v>
      </c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R92" s="176" t="s">
        <v>119</v>
      </c>
      <c r="AT92" s="176" t="s">
        <v>115</v>
      </c>
      <c r="AU92" s="176" t="s">
        <v>76</v>
      </c>
      <c r="AY92" s="17" t="s">
        <v>114</v>
      </c>
      <c r="BE92" s="177">
        <f t="shared" si="4"/>
        <v>0</v>
      </c>
      <c r="BF92" s="177">
        <f t="shared" si="5"/>
        <v>0</v>
      </c>
      <c r="BG92" s="177">
        <f t="shared" si="6"/>
        <v>0</v>
      </c>
      <c r="BH92" s="177">
        <f t="shared" si="7"/>
        <v>0</v>
      </c>
      <c r="BI92" s="177">
        <f t="shared" si="8"/>
        <v>0</v>
      </c>
      <c r="BJ92" s="17" t="s">
        <v>76</v>
      </c>
      <c r="BK92" s="177">
        <f t="shared" si="9"/>
        <v>0</v>
      </c>
      <c r="BL92" s="17" t="s">
        <v>119</v>
      </c>
      <c r="BM92" s="176" t="s">
        <v>147</v>
      </c>
    </row>
    <row r="93" spans="1:65" s="2" customFormat="1" ht="24.2" customHeight="1">
      <c r="A93" s="34"/>
      <c r="B93" s="35"/>
      <c r="C93" s="165" t="s">
        <v>148</v>
      </c>
      <c r="D93" s="165" t="s">
        <v>115</v>
      </c>
      <c r="E93" s="166" t="s">
        <v>149</v>
      </c>
      <c r="F93" s="167" t="s">
        <v>150</v>
      </c>
      <c r="G93" s="168" t="s">
        <v>151</v>
      </c>
      <c r="H93" s="169">
        <v>27.67</v>
      </c>
      <c r="I93" s="170"/>
      <c r="J93" s="171">
        <f t="shared" si="0"/>
        <v>0</v>
      </c>
      <c r="K93" s="167" t="s">
        <v>18</v>
      </c>
      <c r="L93" s="39"/>
      <c r="M93" s="172" t="s">
        <v>18</v>
      </c>
      <c r="N93" s="173" t="s">
        <v>40</v>
      </c>
      <c r="O93" s="64"/>
      <c r="P93" s="174">
        <f t="shared" si="1"/>
        <v>0</v>
      </c>
      <c r="Q93" s="174">
        <v>0</v>
      </c>
      <c r="R93" s="174">
        <f t="shared" si="2"/>
        <v>0</v>
      </c>
      <c r="S93" s="174">
        <v>0</v>
      </c>
      <c r="T93" s="175">
        <f t="shared" si="3"/>
        <v>0</v>
      </c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R93" s="176" t="s">
        <v>119</v>
      </c>
      <c r="AT93" s="176" t="s">
        <v>115</v>
      </c>
      <c r="AU93" s="176" t="s">
        <v>76</v>
      </c>
      <c r="AY93" s="17" t="s">
        <v>114</v>
      </c>
      <c r="BE93" s="177">
        <f t="shared" si="4"/>
        <v>0</v>
      </c>
      <c r="BF93" s="177">
        <f t="shared" si="5"/>
        <v>0</v>
      </c>
      <c r="BG93" s="177">
        <f t="shared" si="6"/>
        <v>0</v>
      </c>
      <c r="BH93" s="177">
        <f t="shared" si="7"/>
        <v>0</v>
      </c>
      <c r="BI93" s="177">
        <f t="shared" si="8"/>
        <v>0</v>
      </c>
      <c r="BJ93" s="17" t="s">
        <v>76</v>
      </c>
      <c r="BK93" s="177">
        <f t="shared" si="9"/>
        <v>0</v>
      </c>
      <c r="BL93" s="17" t="s">
        <v>119</v>
      </c>
      <c r="BM93" s="176" t="s">
        <v>152</v>
      </c>
    </row>
    <row r="94" spans="1:65" s="11" customFormat="1" ht="25.9" customHeight="1">
      <c r="B94" s="151"/>
      <c r="C94" s="152"/>
      <c r="D94" s="153" t="s">
        <v>68</v>
      </c>
      <c r="E94" s="154" t="s">
        <v>153</v>
      </c>
      <c r="F94" s="154" t="s">
        <v>154</v>
      </c>
      <c r="G94" s="152"/>
      <c r="H94" s="152"/>
      <c r="I94" s="155"/>
      <c r="J94" s="156">
        <f>BK94</f>
        <v>0</v>
      </c>
      <c r="K94" s="152"/>
      <c r="L94" s="157"/>
      <c r="M94" s="158"/>
      <c r="N94" s="159"/>
      <c r="O94" s="159"/>
      <c r="P94" s="160">
        <f>SUM(P95:P102)</f>
        <v>0</v>
      </c>
      <c r="Q94" s="159"/>
      <c r="R94" s="160">
        <f>SUM(R95:R102)</f>
        <v>0</v>
      </c>
      <c r="S94" s="159"/>
      <c r="T94" s="161">
        <f>SUM(T95:T102)</f>
        <v>0</v>
      </c>
      <c r="AR94" s="162" t="s">
        <v>76</v>
      </c>
      <c r="AT94" s="163" t="s">
        <v>68</v>
      </c>
      <c r="AU94" s="163" t="s">
        <v>7</v>
      </c>
      <c r="AY94" s="162" t="s">
        <v>114</v>
      </c>
      <c r="BK94" s="164">
        <f>SUM(BK95:BK102)</f>
        <v>0</v>
      </c>
    </row>
    <row r="95" spans="1:65" s="2" customFormat="1" ht="24.2" customHeight="1">
      <c r="A95" s="34"/>
      <c r="B95" s="35"/>
      <c r="C95" s="165" t="s">
        <v>155</v>
      </c>
      <c r="D95" s="165" t="s">
        <v>115</v>
      </c>
      <c r="E95" s="166" t="s">
        <v>156</v>
      </c>
      <c r="F95" s="167" t="s">
        <v>157</v>
      </c>
      <c r="G95" s="168" t="s">
        <v>151</v>
      </c>
      <c r="H95" s="169">
        <v>0.41</v>
      </c>
      <c r="I95" s="170"/>
      <c r="J95" s="171">
        <f t="shared" ref="J95:J102" si="10">ROUND(I95*H95,2)</f>
        <v>0</v>
      </c>
      <c r="K95" s="167" t="s">
        <v>18</v>
      </c>
      <c r="L95" s="39"/>
      <c r="M95" s="172" t="s">
        <v>18</v>
      </c>
      <c r="N95" s="173" t="s">
        <v>40</v>
      </c>
      <c r="O95" s="64"/>
      <c r="P95" s="174">
        <f t="shared" ref="P95:P102" si="11">O95*H95</f>
        <v>0</v>
      </c>
      <c r="Q95" s="174">
        <v>0</v>
      </c>
      <c r="R95" s="174">
        <f t="shared" ref="R95:R102" si="12">Q95*H95</f>
        <v>0</v>
      </c>
      <c r="S95" s="174">
        <v>0</v>
      </c>
      <c r="T95" s="175">
        <f t="shared" ref="T95:T102" si="13">S95*H95</f>
        <v>0</v>
      </c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R95" s="176" t="s">
        <v>119</v>
      </c>
      <c r="AT95" s="176" t="s">
        <v>115</v>
      </c>
      <c r="AU95" s="176" t="s">
        <v>76</v>
      </c>
      <c r="AY95" s="17" t="s">
        <v>114</v>
      </c>
      <c r="BE95" s="177">
        <f t="shared" ref="BE95:BE102" si="14">IF(N95="základní",J95,0)</f>
        <v>0</v>
      </c>
      <c r="BF95" s="177">
        <f t="shared" ref="BF95:BF102" si="15">IF(N95="snížená",J95,0)</f>
        <v>0</v>
      </c>
      <c r="BG95" s="177">
        <f t="shared" ref="BG95:BG102" si="16">IF(N95="zákl. přenesená",J95,0)</f>
        <v>0</v>
      </c>
      <c r="BH95" s="177">
        <f t="shared" ref="BH95:BH102" si="17">IF(N95="sníž. přenesená",J95,0)</f>
        <v>0</v>
      </c>
      <c r="BI95" s="177">
        <f t="shared" ref="BI95:BI102" si="18">IF(N95="nulová",J95,0)</f>
        <v>0</v>
      </c>
      <c r="BJ95" s="17" t="s">
        <v>76</v>
      </c>
      <c r="BK95" s="177">
        <f t="shared" ref="BK95:BK102" si="19">ROUND(I95*H95,2)</f>
        <v>0</v>
      </c>
      <c r="BL95" s="17" t="s">
        <v>119</v>
      </c>
      <c r="BM95" s="176" t="s">
        <v>158</v>
      </c>
    </row>
    <row r="96" spans="1:65" s="2" customFormat="1" ht="24.2" customHeight="1">
      <c r="A96" s="34"/>
      <c r="B96" s="35"/>
      <c r="C96" s="165" t="s">
        <v>159</v>
      </c>
      <c r="D96" s="165" t="s">
        <v>115</v>
      </c>
      <c r="E96" s="166" t="s">
        <v>160</v>
      </c>
      <c r="F96" s="167" t="s">
        <v>161</v>
      </c>
      <c r="G96" s="168" t="s">
        <v>151</v>
      </c>
      <c r="H96" s="169">
        <v>0.74</v>
      </c>
      <c r="I96" s="170"/>
      <c r="J96" s="171">
        <f t="shared" si="10"/>
        <v>0</v>
      </c>
      <c r="K96" s="167" t="s">
        <v>18</v>
      </c>
      <c r="L96" s="39"/>
      <c r="M96" s="172" t="s">
        <v>18</v>
      </c>
      <c r="N96" s="173" t="s">
        <v>40</v>
      </c>
      <c r="O96" s="64"/>
      <c r="P96" s="174">
        <f t="shared" si="11"/>
        <v>0</v>
      </c>
      <c r="Q96" s="174">
        <v>0</v>
      </c>
      <c r="R96" s="174">
        <f t="shared" si="12"/>
        <v>0</v>
      </c>
      <c r="S96" s="174">
        <v>0</v>
      </c>
      <c r="T96" s="175">
        <f t="shared" si="13"/>
        <v>0</v>
      </c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R96" s="176" t="s">
        <v>119</v>
      </c>
      <c r="AT96" s="176" t="s">
        <v>115</v>
      </c>
      <c r="AU96" s="176" t="s">
        <v>76</v>
      </c>
      <c r="AY96" s="17" t="s">
        <v>114</v>
      </c>
      <c r="BE96" s="177">
        <f t="shared" si="14"/>
        <v>0</v>
      </c>
      <c r="BF96" s="177">
        <f t="shared" si="15"/>
        <v>0</v>
      </c>
      <c r="BG96" s="177">
        <f t="shared" si="16"/>
        <v>0</v>
      </c>
      <c r="BH96" s="177">
        <f t="shared" si="17"/>
        <v>0</v>
      </c>
      <c r="BI96" s="177">
        <f t="shared" si="18"/>
        <v>0</v>
      </c>
      <c r="BJ96" s="17" t="s">
        <v>76</v>
      </c>
      <c r="BK96" s="177">
        <f t="shared" si="19"/>
        <v>0</v>
      </c>
      <c r="BL96" s="17" t="s">
        <v>119</v>
      </c>
      <c r="BM96" s="176" t="s">
        <v>162</v>
      </c>
    </row>
    <row r="97" spans="1:65" s="2" customFormat="1" ht="24.2" customHeight="1">
      <c r="A97" s="34"/>
      <c r="B97" s="35"/>
      <c r="C97" s="165" t="s">
        <v>163</v>
      </c>
      <c r="D97" s="165" t="s">
        <v>115</v>
      </c>
      <c r="E97" s="166" t="s">
        <v>164</v>
      </c>
      <c r="F97" s="167" t="s">
        <v>165</v>
      </c>
      <c r="G97" s="168" t="s">
        <v>151</v>
      </c>
      <c r="H97" s="169">
        <v>3.15</v>
      </c>
      <c r="I97" s="170"/>
      <c r="J97" s="171">
        <f t="shared" si="10"/>
        <v>0</v>
      </c>
      <c r="K97" s="167" t="s">
        <v>18</v>
      </c>
      <c r="L97" s="39"/>
      <c r="M97" s="172" t="s">
        <v>18</v>
      </c>
      <c r="N97" s="173" t="s">
        <v>40</v>
      </c>
      <c r="O97" s="64"/>
      <c r="P97" s="174">
        <f t="shared" si="11"/>
        <v>0</v>
      </c>
      <c r="Q97" s="174">
        <v>0</v>
      </c>
      <c r="R97" s="174">
        <f t="shared" si="12"/>
        <v>0</v>
      </c>
      <c r="S97" s="174">
        <v>0</v>
      </c>
      <c r="T97" s="175">
        <f t="shared" si="13"/>
        <v>0</v>
      </c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R97" s="176" t="s">
        <v>119</v>
      </c>
      <c r="AT97" s="176" t="s">
        <v>115</v>
      </c>
      <c r="AU97" s="176" t="s">
        <v>76</v>
      </c>
      <c r="AY97" s="17" t="s">
        <v>114</v>
      </c>
      <c r="BE97" s="177">
        <f t="shared" si="14"/>
        <v>0</v>
      </c>
      <c r="BF97" s="177">
        <f t="shared" si="15"/>
        <v>0</v>
      </c>
      <c r="BG97" s="177">
        <f t="shared" si="16"/>
        <v>0</v>
      </c>
      <c r="BH97" s="177">
        <f t="shared" si="17"/>
        <v>0</v>
      </c>
      <c r="BI97" s="177">
        <f t="shared" si="18"/>
        <v>0</v>
      </c>
      <c r="BJ97" s="17" t="s">
        <v>76</v>
      </c>
      <c r="BK97" s="177">
        <f t="shared" si="19"/>
        <v>0</v>
      </c>
      <c r="BL97" s="17" t="s">
        <v>119</v>
      </c>
      <c r="BM97" s="176" t="s">
        <v>166</v>
      </c>
    </row>
    <row r="98" spans="1:65" s="2" customFormat="1" ht="24.2" customHeight="1">
      <c r="A98" s="34"/>
      <c r="B98" s="35"/>
      <c r="C98" s="165" t="s">
        <v>167</v>
      </c>
      <c r="D98" s="165" t="s">
        <v>115</v>
      </c>
      <c r="E98" s="166" t="s">
        <v>168</v>
      </c>
      <c r="F98" s="167" t="s">
        <v>169</v>
      </c>
      <c r="G98" s="168" t="s">
        <v>151</v>
      </c>
      <c r="H98" s="169">
        <v>2.15</v>
      </c>
      <c r="I98" s="170"/>
      <c r="J98" s="171">
        <f t="shared" si="10"/>
        <v>0</v>
      </c>
      <c r="K98" s="167" t="s">
        <v>18</v>
      </c>
      <c r="L98" s="39"/>
      <c r="M98" s="172" t="s">
        <v>18</v>
      </c>
      <c r="N98" s="173" t="s">
        <v>40</v>
      </c>
      <c r="O98" s="64"/>
      <c r="P98" s="174">
        <f t="shared" si="11"/>
        <v>0</v>
      </c>
      <c r="Q98" s="174">
        <v>0</v>
      </c>
      <c r="R98" s="174">
        <f t="shared" si="12"/>
        <v>0</v>
      </c>
      <c r="S98" s="174">
        <v>0</v>
      </c>
      <c r="T98" s="175">
        <f t="shared" si="13"/>
        <v>0</v>
      </c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R98" s="176" t="s">
        <v>119</v>
      </c>
      <c r="AT98" s="176" t="s">
        <v>115</v>
      </c>
      <c r="AU98" s="176" t="s">
        <v>76</v>
      </c>
      <c r="AY98" s="17" t="s">
        <v>114</v>
      </c>
      <c r="BE98" s="177">
        <f t="shared" si="14"/>
        <v>0</v>
      </c>
      <c r="BF98" s="177">
        <f t="shared" si="15"/>
        <v>0</v>
      </c>
      <c r="BG98" s="177">
        <f t="shared" si="16"/>
        <v>0</v>
      </c>
      <c r="BH98" s="177">
        <f t="shared" si="17"/>
        <v>0</v>
      </c>
      <c r="BI98" s="177">
        <f t="shared" si="18"/>
        <v>0</v>
      </c>
      <c r="BJ98" s="17" t="s">
        <v>76</v>
      </c>
      <c r="BK98" s="177">
        <f t="shared" si="19"/>
        <v>0</v>
      </c>
      <c r="BL98" s="17" t="s">
        <v>119</v>
      </c>
      <c r="BM98" s="176" t="s">
        <v>170</v>
      </c>
    </row>
    <row r="99" spans="1:65" s="2" customFormat="1" ht="24.2" customHeight="1">
      <c r="A99" s="34"/>
      <c r="B99" s="35"/>
      <c r="C99" s="165" t="s">
        <v>171</v>
      </c>
      <c r="D99" s="165" t="s">
        <v>115</v>
      </c>
      <c r="E99" s="166" t="s">
        <v>172</v>
      </c>
      <c r="F99" s="167" t="s">
        <v>173</v>
      </c>
      <c r="G99" s="168" t="s">
        <v>151</v>
      </c>
      <c r="H99" s="169">
        <v>4.47</v>
      </c>
      <c r="I99" s="170"/>
      <c r="J99" s="171">
        <f t="shared" si="10"/>
        <v>0</v>
      </c>
      <c r="K99" s="167" t="s">
        <v>18</v>
      </c>
      <c r="L99" s="39"/>
      <c r="M99" s="172" t="s">
        <v>18</v>
      </c>
      <c r="N99" s="173" t="s">
        <v>40</v>
      </c>
      <c r="O99" s="64"/>
      <c r="P99" s="174">
        <f t="shared" si="11"/>
        <v>0</v>
      </c>
      <c r="Q99" s="174">
        <v>0</v>
      </c>
      <c r="R99" s="174">
        <f t="shared" si="12"/>
        <v>0</v>
      </c>
      <c r="S99" s="174">
        <v>0</v>
      </c>
      <c r="T99" s="175">
        <f t="shared" si="13"/>
        <v>0</v>
      </c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R99" s="176" t="s">
        <v>119</v>
      </c>
      <c r="AT99" s="176" t="s">
        <v>115</v>
      </c>
      <c r="AU99" s="176" t="s">
        <v>76</v>
      </c>
      <c r="AY99" s="17" t="s">
        <v>114</v>
      </c>
      <c r="BE99" s="177">
        <f t="shared" si="14"/>
        <v>0</v>
      </c>
      <c r="BF99" s="177">
        <f t="shared" si="15"/>
        <v>0</v>
      </c>
      <c r="BG99" s="177">
        <f t="shared" si="16"/>
        <v>0</v>
      </c>
      <c r="BH99" s="177">
        <f t="shared" si="17"/>
        <v>0</v>
      </c>
      <c r="BI99" s="177">
        <f t="shared" si="18"/>
        <v>0</v>
      </c>
      <c r="BJ99" s="17" t="s">
        <v>76</v>
      </c>
      <c r="BK99" s="177">
        <f t="shared" si="19"/>
        <v>0</v>
      </c>
      <c r="BL99" s="17" t="s">
        <v>119</v>
      </c>
      <c r="BM99" s="176" t="s">
        <v>174</v>
      </c>
    </row>
    <row r="100" spans="1:65" s="2" customFormat="1" ht="24.2" customHeight="1">
      <c r="A100" s="34"/>
      <c r="B100" s="35"/>
      <c r="C100" s="165" t="s">
        <v>175</v>
      </c>
      <c r="D100" s="165" t="s">
        <v>115</v>
      </c>
      <c r="E100" s="166" t="s">
        <v>176</v>
      </c>
      <c r="F100" s="167" t="s">
        <v>177</v>
      </c>
      <c r="G100" s="168" t="s">
        <v>151</v>
      </c>
      <c r="H100" s="169">
        <v>0.94</v>
      </c>
      <c r="I100" s="170"/>
      <c r="J100" s="171">
        <f t="shared" si="10"/>
        <v>0</v>
      </c>
      <c r="K100" s="167" t="s">
        <v>18</v>
      </c>
      <c r="L100" s="39"/>
      <c r="M100" s="172" t="s">
        <v>18</v>
      </c>
      <c r="N100" s="173" t="s">
        <v>40</v>
      </c>
      <c r="O100" s="64"/>
      <c r="P100" s="174">
        <f t="shared" si="11"/>
        <v>0</v>
      </c>
      <c r="Q100" s="174">
        <v>0</v>
      </c>
      <c r="R100" s="174">
        <f t="shared" si="12"/>
        <v>0</v>
      </c>
      <c r="S100" s="174">
        <v>0</v>
      </c>
      <c r="T100" s="175">
        <f t="shared" si="13"/>
        <v>0</v>
      </c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R100" s="176" t="s">
        <v>119</v>
      </c>
      <c r="AT100" s="176" t="s">
        <v>115</v>
      </c>
      <c r="AU100" s="176" t="s">
        <v>76</v>
      </c>
      <c r="AY100" s="17" t="s">
        <v>114</v>
      </c>
      <c r="BE100" s="177">
        <f t="shared" si="14"/>
        <v>0</v>
      </c>
      <c r="BF100" s="177">
        <f t="shared" si="15"/>
        <v>0</v>
      </c>
      <c r="BG100" s="177">
        <f t="shared" si="16"/>
        <v>0</v>
      </c>
      <c r="BH100" s="177">
        <f t="shared" si="17"/>
        <v>0</v>
      </c>
      <c r="BI100" s="177">
        <f t="shared" si="18"/>
        <v>0</v>
      </c>
      <c r="BJ100" s="17" t="s">
        <v>76</v>
      </c>
      <c r="BK100" s="177">
        <f t="shared" si="19"/>
        <v>0</v>
      </c>
      <c r="BL100" s="17" t="s">
        <v>119</v>
      </c>
      <c r="BM100" s="176" t="s">
        <v>178</v>
      </c>
    </row>
    <row r="101" spans="1:65" s="2" customFormat="1" ht="24.2" customHeight="1">
      <c r="A101" s="34"/>
      <c r="B101" s="35"/>
      <c r="C101" s="165" t="s">
        <v>179</v>
      </c>
      <c r="D101" s="165" t="s">
        <v>115</v>
      </c>
      <c r="E101" s="166" t="s">
        <v>180</v>
      </c>
      <c r="F101" s="167" t="s">
        <v>181</v>
      </c>
      <c r="G101" s="168" t="s">
        <v>151</v>
      </c>
      <c r="H101" s="169">
        <v>15.82</v>
      </c>
      <c r="I101" s="170"/>
      <c r="J101" s="171">
        <f t="shared" si="10"/>
        <v>0</v>
      </c>
      <c r="K101" s="167" t="s">
        <v>18</v>
      </c>
      <c r="L101" s="39"/>
      <c r="M101" s="172" t="s">
        <v>18</v>
      </c>
      <c r="N101" s="173" t="s">
        <v>40</v>
      </c>
      <c r="O101" s="64"/>
      <c r="P101" s="174">
        <f t="shared" si="11"/>
        <v>0</v>
      </c>
      <c r="Q101" s="174">
        <v>0</v>
      </c>
      <c r="R101" s="174">
        <f t="shared" si="12"/>
        <v>0</v>
      </c>
      <c r="S101" s="174">
        <v>0</v>
      </c>
      <c r="T101" s="175">
        <f t="shared" si="13"/>
        <v>0</v>
      </c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R101" s="176" t="s">
        <v>119</v>
      </c>
      <c r="AT101" s="176" t="s">
        <v>115</v>
      </c>
      <c r="AU101" s="176" t="s">
        <v>76</v>
      </c>
      <c r="AY101" s="17" t="s">
        <v>114</v>
      </c>
      <c r="BE101" s="177">
        <f t="shared" si="14"/>
        <v>0</v>
      </c>
      <c r="BF101" s="177">
        <f t="shared" si="15"/>
        <v>0</v>
      </c>
      <c r="BG101" s="177">
        <f t="shared" si="16"/>
        <v>0</v>
      </c>
      <c r="BH101" s="177">
        <f t="shared" si="17"/>
        <v>0</v>
      </c>
      <c r="BI101" s="177">
        <f t="shared" si="18"/>
        <v>0</v>
      </c>
      <c r="BJ101" s="17" t="s">
        <v>76</v>
      </c>
      <c r="BK101" s="177">
        <f t="shared" si="19"/>
        <v>0</v>
      </c>
      <c r="BL101" s="17" t="s">
        <v>119</v>
      </c>
      <c r="BM101" s="176" t="s">
        <v>182</v>
      </c>
    </row>
    <row r="102" spans="1:65" s="2" customFormat="1" ht="16.5" customHeight="1">
      <c r="A102" s="34"/>
      <c r="B102" s="35"/>
      <c r="C102" s="165" t="s">
        <v>183</v>
      </c>
      <c r="D102" s="165" t="s">
        <v>115</v>
      </c>
      <c r="E102" s="166" t="s">
        <v>184</v>
      </c>
      <c r="F102" s="167" t="s">
        <v>185</v>
      </c>
      <c r="G102" s="168" t="s">
        <v>186</v>
      </c>
      <c r="H102" s="169">
        <v>27.67</v>
      </c>
      <c r="I102" s="170"/>
      <c r="J102" s="171">
        <f t="shared" si="10"/>
        <v>0</v>
      </c>
      <c r="K102" s="167" t="s">
        <v>18</v>
      </c>
      <c r="L102" s="39"/>
      <c r="M102" s="172" t="s">
        <v>18</v>
      </c>
      <c r="N102" s="173" t="s">
        <v>40</v>
      </c>
      <c r="O102" s="64"/>
      <c r="P102" s="174">
        <f t="shared" si="11"/>
        <v>0</v>
      </c>
      <c r="Q102" s="174">
        <v>0</v>
      </c>
      <c r="R102" s="174">
        <f t="shared" si="12"/>
        <v>0</v>
      </c>
      <c r="S102" s="174">
        <v>0</v>
      </c>
      <c r="T102" s="175">
        <f t="shared" si="13"/>
        <v>0</v>
      </c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R102" s="176" t="s">
        <v>119</v>
      </c>
      <c r="AT102" s="176" t="s">
        <v>115</v>
      </c>
      <c r="AU102" s="176" t="s">
        <v>76</v>
      </c>
      <c r="AY102" s="17" t="s">
        <v>114</v>
      </c>
      <c r="BE102" s="177">
        <f t="shared" si="14"/>
        <v>0</v>
      </c>
      <c r="BF102" s="177">
        <f t="shared" si="15"/>
        <v>0</v>
      </c>
      <c r="BG102" s="177">
        <f t="shared" si="16"/>
        <v>0</v>
      </c>
      <c r="BH102" s="177">
        <f t="shared" si="17"/>
        <v>0</v>
      </c>
      <c r="BI102" s="177">
        <f t="shared" si="18"/>
        <v>0</v>
      </c>
      <c r="BJ102" s="17" t="s">
        <v>76</v>
      </c>
      <c r="BK102" s="177">
        <f t="shared" si="19"/>
        <v>0</v>
      </c>
      <c r="BL102" s="17" t="s">
        <v>119</v>
      </c>
      <c r="BM102" s="176" t="s">
        <v>187</v>
      </c>
    </row>
    <row r="103" spans="1:65" s="11" customFormat="1" ht="25.9" customHeight="1">
      <c r="B103" s="151"/>
      <c r="C103" s="152"/>
      <c r="D103" s="153" t="s">
        <v>68</v>
      </c>
      <c r="E103" s="154" t="s">
        <v>188</v>
      </c>
      <c r="F103" s="154" t="s">
        <v>189</v>
      </c>
      <c r="G103" s="152"/>
      <c r="H103" s="152"/>
      <c r="I103" s="155"/>
      <c r="J103" s="156">
        <f>BK103</f>
        <v>0</v>
      </c>
      <c r="K103" s="152"/>
      <c r="L103" s="157"/>
      <c r="M103" s="158"/>
      <c r="N103" s="159"/>
      <c r="O103" s="159"/>
      <c r="P103" s="160">
        <f>SUM(P104:P112)</f>
        <v>0</v>
      </c>
      <c r="Q103" s="159"/>
      <c r="R103" s="160">
        <f>SUM(R104:R112)</f>
        <v>0</v>
      </c>
      <c r="S103" s="159"/>
      <c r="T103" s="161">
        <f>SUM(T104:T112)</f>
        <v>0</v>
      </c>
      <c r="AR103" s="162" t="s">
        <v>76</v>
      </c>
      <c r="AT103" s="163" t="s">
        <v>68</v>
      </c>
      <c r="AU103" s="163" t="s">
        <v>7</v>
      </c>
      <c r="AY103" s="162" t="s">
        <v>114</v>
      </c>
      <c r="BK103" s="164">
        <f>SUM(BK104:BK112)</f>
        <v>0</v>
      </c>
    </row>
    <row r="104" spans="1:65" s="2" customFormat="1" ht="16.5" customHeight="1">
      <c r="A104" s="34"/>
      <c r="B104" s="35"/>
      <c r="C104" s="165" t="s">
        <v>190</v>
      </c>
      <c r="D104" s="165" t="s">
        <v>115</v>
      </c>
      <c r="E104" s="166" t="s">
        <v>191</v>
      </c>
      <c r="F104" s="167" t="s">
        <v>192</v>
      </c>
      <c r="G104" s="168" t="s">
        <v>151</v>
      </c>
      <c r="H104" s="169">
        <v>27.67</v>
      </c>
      <c r="I104" s="170"/>
      <c r="J104" s="171">
        <f>ROUND(I104*H104,2)</f>
        <v>0</v>
      </c>
      <c r="K104" s="167" t="s">
        <v>18</v>
      </c>
      <c r="L104" s="39"/>
      <c r="M104" s="172" t="s">
        <v>18</v>
      </c>
      <c r="N104" s="173" t="s">
        <v>40</v>
      </c>
      <c r="O104" s="64"/>
      <c r="P104" s="174">
        <f>O104*H104</f>
        <v>0</v>
      </c>
      <c r="Q104" s="174">
        <v>0</v>
      </c>
      <c r="R104" s="174">
        <f>Q104*H104</f>
        <v>0</v>
      </c>
      <c r="S104" s="174">
        <v>0</v>
      </c>
      <c r="T104" s="175">
        <f>S104*H104</f>
        <v>0</v>
      </c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R104" s="176" t="s">
        <v>119</v>
      </c>
      <c r="AT104" s="176" t="s">
        <v>115</v>
      </c>
      <c r="AU104" s="176" t="s">
        <v>76</v>
      </c>
      <c r="AY104" s="17" t="s">
        <v>114</v>
      </c>
      <c r="BE104" s="177">
        <f>IF(N104="základní",J104,0)</f>
        <v>0</v>
      </c>
      <c r="BF104" s="177">
        <f>IF(N104="snížená",J104,0)</f>
        <v>0</v>
      </c>
      <c r="BG104" s="177">
        <f>IF(N104="zákl. přenesená",J104,0)</f>
        <v>0</v>
      </c>
      <c r="BH104" s="177">
        <f>IF(N104="sníž. přenesená",J104,0)</f>
        <v>0</v>
      </c>
      <c r="BI104" s="177">
        <f>IF(N104="nulová",J104,0)</f>
        <v>0</v>
      </c>
      <c r="BJ104" s="17" t="s">
        <v>76</v>
      </c>
      <c r="BK104" s="177">
        <f>ROUND(I104*H104,2)</f>
        <v>0</v>
      </c>
      <c r="BL104" s="17" t="s">
        <v>119</v>
      </c>
      <c r="BM104" s="176" t="s">
        <v>193</v>
      </c>
    </row>
    <row r="105" spans="1:65" s="2" customFormat="1" ht="16.5" customHeight="1">
      <c r="A105" s="34"/>
      <c r="B105" s="35"/>
      <c r="C105" s="165" t="s">
        <v>194</v>
      </c>
      <c r="D105" s="165" t="s">
        <v>115</v>
      </c>
      <c r="E105" s="166" t="s">
        <v>195</v>
      </c>
      <c r="F105" s="167" t="s">
        <v>196</v>
      </c>
      <c r="G105" s="168" t="s">
        <v>151</v>
      </c>
      <c r="H105" s="169">
        <v>11.95</v>
      </c>
      <c r="I105" s="170"/>
      <c r="J105" s="171">
        <f>ROUND(I105*H105,2)</f>
        <v>0</v>
      </c>
      <c r="K105" s="167" t="s">
        <v>18</v>
      </c>
      <c r="L105" s="39"/>
      <c r="M105" s="172" t="s">
        <v>18</v>
      </c>
      <c r="N105" s="173" t="s">
        <v>40</v>
      </c>
      <c r="O105" s="64"/>
      <c r="P105" s="174">
        <f>O105*H105</f>
        <v>0</v>
      </c>
      <c r="Q105" s="174">
        <v>0</v>
      </c>
      <c r="R105" s="174">
        <f>Q105*H105</f>
        <v>0</v>
      </c>
      <c r="S105" s="174">
        <v>0</v>
      </c>
      <c r="T105" s="175">
        <f>S105*H105</f>
        <v>0</v>
      </c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R105" s="176" t="s">
        <v>119</v>
      </c>
      <c r="AT105" s="176" t="s">
        <v>115</v>
      </c>
      <c r="AU105" s="176" t="s">
        <v>76</v>
      </c>
      <c r="AY105" s="17" t="s">
        <v>114</v>
      </c>
      <c r="BE105" s="177">
        <f>IF(N105="základní",J105,0)</f>
        <v>0</v>
      </c>
      <c r="BF105" s="177">
        <f>IF(N105="snížená",J105,0)</f>
        <v>0</v>
      </c>
      <c r="BG105" s="177">
        <f>IF(N105="zákl. přenesená",J105,0)</f>
        <v>0</v>
      </c>
      <c r="BH105" s="177">
        <f>IF(N105="sníž. přenesená",J105,0)</f>
        <v>0</v>
      </c>
      <c r="BI105" s="177">
        <f>IF(N105="nulová",J105,0)</f>
        <v>0</v>
      </c>
      <c r="BJ105" s="17" t="s">
        <v>76</v>
      </c>
      <c r="BK105" s="177">
        <f>ROUND(I105*H105,2)</f>
        <v>0</v>
      </c>
      <c r="BL105" s="17" t="s">
        <v>119</v>
      </c>
      <c r="BM105" s="176" t="s">
        <v>197</v>
      </c>
    </row>
    <row r="106" spans="1:65" s="12" customFormat="1" ht="11.25">
      <c r="B106" s="178"/>
      <c r="C106" s="179"/>
      <c r="D106" s="180" t="s">
        <v>198</v>
      </c>
      <c r="E106" s="181" t="s">
        <v>18</v>
      </c>
      <c r="F106" s="182" t="s">
        <v>199</v>
      </c>
      <c r="G106" s="179"/>
      <c r="H106" s="183">
        <v>0.55000000000000004</v>
      </c>
      <c r="I106" s="184"/>
      <c r="J106" s="179"/>
      <c r="K106" s="179"/>
      <c r="L106" s="185"/>
      <c r="M106" s="186"/>
      <c r="N106" s="187"/>
      <c r="O106" s="187"/>
      <c r="P106" s="187"/>
      <c r="Q106" s="187"/>
      <c r="R106" s="187"/>
      <c r="S106" s="187"/>
      <c r="T106" s="188"/>
      <c r="AT106" s="189" t="s">
        <v>198</v>
      </c>
      <c r="AU106" s="189" t="s">
        <v>76</v>
      </c>
      <c r="AV106" s="12" t="s">
        <v>78</v>
      </c>
      <c r="AW106" s="12" t="s">
        <v>30</v>
      </c>
      <c r="AX106" s="12" t="s">
        <v>7</v>
      </c>
      <c r="AY106" s="189" t="s">
        <v>114</v>
      </c>
    </row>
    <row r="107" spans="1:65" s="12" customFormat="1" ht="11.25">
      <c r="B107" s="178"/>
      <c r="C107" s="179"/>
      <c r="D107" s="180" t="s">
        <v>198</v>
      </c>
      <c r="E107" s="181" t="s">
        <v>18</v>
      </c>
      <c r="F107" s="182" t="s">
        <v>200</v>
      </c>
      <c r="G107" s="179"/>
      <c r="H107" s="183">
        <v>1</v>
      </c>
      <c r="I107" s="184"/>
      <c r="J107" s="179"/>
      <c r="K107" s="179"/>
      <c r="L107" s="185"/>
      <c r="M107" s="186"/>
      <c r="N107" s="187"/>
      <c r="O107" s="187"/>
      <c r="P107" s="187"/>
      <c r="Q107" s="187"/>
      <c r="R107" s="187"/>
      <c r="S107" s="187"/>
      <c r="T107" s="188"/>
      <c r="AT107" s="189" t="s">
        <v>198</v>
      </c>
      <c r="AU107" s="189" t="s">
        <v>76</v>
      </c>
      <c r="AV107" s="12" t="s">
        <v>78</v>
      </c>
      <c r="AW107" s="12" t="s">
        <v>30</v>
      </c>
      <c r="AX107" s="12" t="s">
        <v>7</v>
      </c>
      <c r="AY107" s="189" t="s">
        <v>114</v>
      </c>
    </row>
    <row r="108" spans="1:65" s="12" customFormat="1" ht="11.25">
      <c r="B108" s="178"/>
      <c r="C108" s="179"/>
      <c r="D108" s="180" t="s">
        <v>198</v>
      </c>
      <c r="E108" s="181" t="s">
        <v>18</v>
      </c>
      <c r="F108" s="182" t="s">
        <v>201</v>
      </c>
      <c r="G108" s="179"/>
      <c r="H108" s="183">
        <v>3.6</v>
      </c>
      <c r="I108" s="184"/>
      <c r="J108" s="179"/>
      <c r="K108" s="179"/>
      <c r="L108" s="185"/>
      <c r="M108" s="186"/>
      <c r="N108" s="187"/>
      <c r="O108" s="187"/>
      <c r="P108" s="187"/>
      <c r="Q108" s="187"/>
      <c r="R108" s="187"/>
      <c r="S108" s="187"/>
      <c r="T108" s="188"/>
      <c r="AT108" s="189" t="s">
        <v>198</v>
      </c>
      <c r="AU108" s="189" t="s">
        <v>76</v>
      </c>
      <c r="AV108" s="12" t="s">
        <v>78</v>
      </c>
      <c r="AW108" s="12" t="s">
        <v>30</v>
      </c>
      <c r="AX108" s="12" t="s">
        <v>7</v>
      </c>
      <c r="AY108" s="189" t="s">
        <v>114</v>
      </c>
    </row>
    <row r="109" spans="1:65" s="12" customFormat="1" ht="11.25">
      <c r="B109" s="178"/>
      <c r="C109" s="179"/>
      <c r="D109" s="180" t="s">
        <v>198</v>
      </c>
      <c r="E109" s="181" t="s">
        <v>18</v>
      </c>
      <c r="F109" s="182" t="s">
        <v>202</v>
      </c>
      <c r="G109" s="179"/>
      <c r="H109" s="183">
        <v>1.2</v>
      </c>
      <c r="I109" s="184"/>
      <c r="J109" s="179"/>
      <c r="K109" s="179"/>
      <c r="L109" s="185"/>
      <c r="M109" s="186"/>
      <c r="N109" s="187"/>
      <c r="O109" s="187"/>
      <c r="P109" s="187"/>
      <c r="Q109" s="187"/>
      <c r="R109" s="187"/>
      <c r="S109" s="187"/>
      <c r="T109" s="188"/>
      <c r="AT109" s="189" t="s">
        <v>198</v>
      </c>
      <c r="AU109" s="189" t="s">
        <v>76</v>
      </c>
      <c r="AV109" s="12" t="s">
        <v>78</v>
      </c>
      <c r="AW109" s="12" t="s">
        <v>30</v>
      </c>
      <c r="AX109" s="12" t="s">
        <v>7</v>
      </c>
      <c r="AY109" s="189" t="s">
        <v>114</v>
      </c>
    </row>
    <row r="110" spans="1:65" s="12" customFormat="1" ht="11.25">
      <c r="B110" s="178"/>
      <c r="C110" s="179"/>
      <c r="D110" s="180" t="s">
        <v>198</v>
      </c>
      <c r="E110" s="181" t="s">
        <v>18</v>
      </c>
      <c r="F110" s="182" t="s">
        <v>203</v>
      </c>
      <c r="G110" s="179"/>
      <c r="H110" s="183">
        <v>0.8</v>
      </c>
      <c r="I110" s="184"/>
      <c r="J110" s="179"/>
      <c r="K110" s="179"/>
      <c r="L110" s="185"/>
      <c r="M110" s="186"/>
      <c r="N110" s="187"/>
      <c r="O110" s="187"/>
      <c r="P110" s="187"/>
      <c r="Q110" s="187"/>
      <c r="R110" s="187"/>
      <c r="S110" s="187"/>
      <c r="T110" s="188"/>
      <c r="AT110" s="189" t="s">
        <v>198</v>
      </c>
      <c r="AU110" s="189" t="s">
        <v>76</v>
      </c>
      <c r="AV110" s="12" t="s">
        <v>78</v>
      </c>
      <c r="AW110" s="12" t="s">
        <v>30</v>
      </c>
      <c r="AX110" s="12" t="s">
        <v>7</v>
      </c>
      <c r="AY110" s="189" t="s">
        <v>114</v>
      </c>
    </row>
    <row r="111" spans="1:65" s="12" customFormat="1" ht="11.25">
      <c r="B111" s="178"/>
      <c r="C111" s="179"/>
      <c r="D111" s="180" t="s">
        <v>198</v>
      </c>
      <c r="E111" s="181" t="s">
        <v>18</v>
      </c>
      <c r="F111" s="182" t="s">
        <v>204</v>
      </c>
      <c r="G111" s="179"/>
      <c r="H111" s="183">
        <v>4.8</v>
      </c>
      <c r="I111" s="184"/>
      <c r="J111" s="179"/>
      <c r="K111" s="179"/>
      <c r="L111" s="185"/>
      <c r="M111" s="186"/>
      <c r="N111" s="187"/>
      <c r="O111" s="187"/>
      <c r="P111" s="187"/>
      <c r="Q111" s="187"/>
      <c r="R111" s="187"/>
      <c r="S111" s="187"/>
      <c r="T111" s="188"/>
      <c r="AT111" s="189" t="s">
        <v>198</v>
      </c>
      <c r="AU111" s="189" t="s">
        <v>76</v>
      </c>
      <c r="AV111" s="12" t="s">
        <v>78</v>
      </c>
      <c r="AW111" s="12" t="s">
        <v>30</v>
      </c>
      <c r="AX111" s="12" t="s">
        <v>7</v>
      </c>
      <c r="AY111" s="189" t="s">
        <v>114</v>
      </c>
    </row>
    <row r="112" spans="1:65" s="13" customFormat="1" ht="11.25">
      <c r="B112" s="190"/>
      <c r="C112" s="191"/>
      <c r="D112" s="180" t="s">
        <v>198</v>
      </c>
      <c r="E112" s="192" t="s">
        <v>18</v>
      </c>
      <c r="F112" s="193" t="s">
        <v>205</v>
      </c>
      <c r="G112" s="191"/>
      <c r="H112" s="194">
        <v>11.95</v>
      </c>
      <c r="I112" s="195"/>
      <c r="J112" s="191"/>
      <c r="K112" s="191"/>
      <c r="L112" s="196"/>
      <c r="M112" s="197"/>
      <c r="N112" s="198"/>
      <c r="O112" s="198"/>
      <c r="P112" s="198"/>
      <c r="Q112" s="198"/>
      <c r="R112" s="198"/>
      <c r="S112" s="198"/>
      <c r="T112" s="199"/>
      <c r="AT112" s="200" t="s">
        <v>198</v>
      </c>
      <c r="AU112" s="200" t="s">
        <v>76</v>
      </c>
      <c r="AV112" s="13" t="s">
        <v>119</v>
      </c>
      <c r="AW112" s="13" t="s">
        <v>30</v>
      </c>
      <c r="AX112" s="13" t="s">
        <v>76</v>
      </c>
      <c r="AY112" s="200" t="s">
        <v>114</v>
      </c>
    </row>
    <row r="113" spans="1:65" s="11" customFormat="1" ht="25.9" customHeight="1">
      <c r="B113" s="151"/>
      <c r="C113" s="152"/>
      <c r="D113" s="153" t="s">
        <v>68</v>
      </c>
      <c r="E113" s="154" t="s">
        <v>206</v>
      </c>
      <c r="F113" s="154" t="s">
        <v>207</v>
      </c>
      <c r="G113" s="152"/>
      <c r="H113" s="152"/>
      <c r="I113" s="155"/>
      <c r="J113" s="156">
        <f>BK113</f>
        <v>0</v>
      </c>
      <c r="K113" s="152"/>
      <c r="L113" s="157"/>
      <c r="M113" s="158"/>
      <c r="N113" s="159"/>
      <c r="O113" s="159"/>
      <c r="P113" s="160">
        <f>P114</f>
        <v>0</v>
      </c>
      <c r="Q113" s="159"/>
      <c r="R113" s="160">
        <f>R114</f>
        <v>0</v>
      </c>
      <c r="S113" s="159"/>
      <c r="T113" s="161">
        <f>T114</f>
        <v>0</v>
      </c>
      <c r="AR113" s="162" t="s">
        <v>76</v>
      </c>
      <c r="AT113" s="163" t="s">
        <v>68</v>
      </c>
      <c r="AU113" s="163" t="s">
        <v>7</v>
      </c>
      <c r="AY113" s="162" t="s">
        <v>114</v>
      </c>
      <c r="BK113" s="164">
        <f>BK114</f>
        <v>0</v>
      </c>
    </row>
    <row r="114" spans="1:65" s="2" customFormat="1" ht="16.5" customHeight="1">
      <c r="A114" s="34"/>
      <c r="B114" s="35"/>
      <c r="C114" s="165" t="s">
        <v>208</v>
      </c>
      <c r="D114" s="165" t="s">
        <v>115</v>
      </c>
      <c r="E114" s="166" t="s">
        <v>209</v>
      </c>
      <c r="F114" s="167" t="s">
        <v>210</v>
      </c>
      <c r="G114" s="168" t="s">
        <v>211</v>
      </c>
      <c r="H114" s="169">
        <v>0.08</v>
      </c>
      <c r="I114" s="170"/>
      <c r="J114" s="171">
        <f>ROUND(I114*H114,2)</f>
        <v>0</v>
      </c>
      <c r="K114" s="167" t="s">
        <v>18</v>
      </c>
      <c r="L114" s="39"/>
      <c r="M114" s="201" t="s">
        <v>18</v>
      </c>
      <c r="N114" s="202" t="s">
        <v>40</v>
      </c>
      <c r="O114" s="203"/>
      <c r="P114" s="204">
        <f>O114*H114</f>
        <v>0</v>
      </c>
      <c r="Q114" s="204">
        <v>0</v>
      </c>
      <c r="R114" s="204">
        <f>Q114*H114</f>
        <v>0</v>
      </c>
      <c r="S114" s="204">
        <v>0</v>
      </c>
      <c r="T114" s="205">
        <f>S114*H114</f>
        <v>0</v>
      </c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R114" s="176" t="s">
        <v>119</v>
      </c>
      <c r="AT114" s="176" t="s">
        <v>115</v>
      </c>
      <c r="AU114" s="176" t="s">
        <v>76</v>
      </c>
      <c r="AY114" s="17" t="s">
        <v>114</v>
      </c>
      <c r="BE114" s="177">
        <f>IF(N114="základní",J114,0)</f>
        <v>0</v>
      </c>
      <c r="BF114" s="177">
        <f>IF(N114="snížená",J114,0)</f>
        <v>0</v>
      </c>
      <c r="BG114" s="177">
        <f>IF(N114="zákl. přenesená",J114,0)</f>
        <v>0</v>
      </c>
      <c r="BH114" s="177">
        <f>IF(N114="sníž. přenesená",J114,0)</f>
        <v>0</v>
      </c>
      <c r="BI114" s="177">
        <f>IF(N114="nulová",J114,0)</f>
        <v>0</v>
      </c>
      <c r="BJ114" s="17" t="s">
        <v>76</v>
      </c>
      <c r="BK114" s="177">
        <f>ROUND(I114*H114,2)</f>
        <v>0</v>
      </c>
      <c r="BL114" s="17" t="s">
        <v>119</v>
      </c>
      <c r="BM114" s="176" t="s">
        <v>212</v>
      </c>
    </row>
    <row r="115" spans="1:65" s="2" customFormat="1" ht="6.95" customHeight="1">
      <c r="A115" s="34"/>
      <c r="B115" s="47"/>
      <c r="C115" s="48"/>
      <c r="D115" s="48"/>
      <c r="E115" s="48"/>
      <c r="F115" s="48"/>
      <c r="G115" s="48"/>
      <c r="H115" s="48"/>
      <c r="I115" s="48"/>
      <c r="J115" s="48"/>
      <c r="K115" s="48"/>
      <c r="L115" s="39"/>
      <c r="M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</sheetData>
  <sheetProtection algorithmName="SHA-512" hashValue="wtnn8W8VFT0Zb4lzy1YQp30+OFyisOzftFjA8n97zBTiaTv85Mi6NAQqzCcv7JvxJ5DmF1Uoa3CDimt9Rgj3WQ==" saltValue="ysjH5eTbcpqmo0mnG9JdKE2M+XgkZ6ixQZidBopNLxz3ep+KYAZ/XeJNs9Qjxse9SoLnqptA6bCtVN/yzAJVDA==" spinCount="100000" sheet="1" objects="1" scenarios="1" formatColumns="0" formatRows="0" autoFilter="0"/>
  <autoFilter ref="C82:K114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1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AT2" s="17" t="s">
        <v>81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78</v>
      </c>
    </row>
    <row r="4" spans="1:46" s="1" customFormat="1" ht="24.95" customHeight="1">
      <c r="B4" s="20"/>
      <c r="D4" s="103" t="s">
        <v>88</v>
      </c>
      <c r="L4" s="20"/>
      <c r="M4" s="104" t="s">
        <v>9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15</v>
      </c>
      <c r="L6" s="20"/>
    </row>
    <row r="7" spans="1:46" s="1" customFormat="1" ht="16.5" customHeight="1">
      <c r="B7" s="20"/>
      <c r="E7" s="333" t="str">
        <f>'Rekapitulace stavby'!K6</f>
        <v>Černá Nisa, Liberec (Stráž n.N.-Ruprechtice), probírka BP, ř. km 0,135 - 4,787</v>
      </c>
      <c r="F7" s="334"/>
      <c r="G7" s="334"/>
      <c r="H7" s="334"/>
      <c r="L7" s="20"/>
    </row>
    <row r="8" spans="1:46" s="2" customFormat="1" ht="12" customHeight="1">
      <c r="A8" s="34"/>
      <c r="B8" s="39"/>
      <c r="C8" s="34"/>
      <c r="D8" s="105" t="s">
        <v>89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35" t="s">
        <v>213</v>
      </c>
      <c r="F9" s="336"/>
      <c r="G9" s="336"/>
      <c r="H9" s="336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17</v>
      </c>
      <c r="E11" s="34"/>
      <c r="F11" s="107" t="s">
        <v>18</v>
      </c>
      <c r="G11" s="34"/>
      <c r="H11" s="34"/>
      <c r="I11" s="105" t="s">
        <v>19</v>
      </c>
      <c r="J11" s="107" t="s">
        <v>18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20</v>
      </c>
      <c r="E12" s="34"/>
      <c r="F12" s="107" t="s">
        <v>21</v>
      </c>
      <c r="G12" s="34"/>
      <c r="H12" s="34"/>
      <c r="I12" s="105" t="s">
        <v>22</v>
      </c>
      <c r="J12" s="108" t="str">
        <f>'Rekapitulace stavby'!AN8</f>
        <v>29. 7. 2024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tr">
        <f>IF('Rekapitulace stavby'!AN10="","",'Rekapitulace stavby'!AN10)</f>
        <v/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tr">
        <f>IF('Rekapitulace stavby'!E11="","",'Rekapitulace stavby'!E11)</f>
        <v xml:space="preserve"> </v>
      </c>
      <c r="F15" s="34"/>
      <c r="G15" s="34"/>
      <c r="H15" s="34"/>
      <c r="I15" s="105" t="s">
        <v>26</v>
      </c>
      <c r="J15" s="107" t="str">
        <f>IF('Rekapitulace stavby'!AN11="","",'Rekapitulace stavby'!AN11)</f>
        <v/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27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37" t="str">
        <f>'Rekapitulace stavby'!E14</f>
        <v>Vyplň údaj</v>
      </c>
      <c r="F18" s="338"/>
      <c r="G18" s="338"/>
      <c r="H18" s="338"/>
      <c r="I18" s="105" t="s">
        <v>26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29</v>
      </c>
      <c r="E20" s="34"/>
      <c r="F20" s="34"/>
      <c r="G20" s="34"/>
      <c r="H20" s="34"/>
      <c r="I20" s="105" t="s">
        <v>25</v>
      </c>
      <c r="J20" s="107" t="str">
        <f>IF('Rekapitulace stavby'!AN16="","",'Rekapitulace stavby'!AN16)</f>
        <v/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tr">
        <f>IF('Rekapitulace stavby'!E17="","",'Rekapitulace stavby'!E17)</f>
        <v xml:space="preserve"> </v>
      </c>
      <c r="F21" s="34"/>
      <c r="G21" s="34"/>
      <c r="H21" s="34"/>
      <c r="I21" s="105" t="s">
        <v>26</v>
      </c>
      <c r="J21" s="107" t="str">
        <f>IF('Rekapitulace stavby'!AN17="","",'Rekapitulace stavby'!AN17)</f>
        <v/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31</v>
      </c>
      <c r="E23" s="34"/>
      <c r="F23" s="34"/>
      <c r="G23" s="34"/>
      <c r="H23" s="34"/>
      <c r="I23" s="105" t="s">
        <v>25</v>
      </c>
      <c r="J23" s="107" t="s">
        <v>18</v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">
        <v>32</v>
      </c>
      <c r="F24" s="34"/>
      <c r="G24" s="34"/>
      <c r="H24" s="34"/>
      <c r="I24" s="105" t="s">
        <v>26</v>
      </c>
      <c r="J24" s="107" t="s">
        <v>18</v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33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09"/>
      <c r="B27" s="110"/>
      <c r="C27" s="109"/>
      <c r="D27" s="109"/>
      <c r="E27" s="339" t="s">
        <v>18</v>
      </c>
      <c r="F27" s="339"/>
      <c r="G27" s="339"/>
      <c r="H27" s="339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35</v>
      </c>
      <c r="E30" s="34"/>
      <c r="F30" s="34"/>
      <c r="G30" s="34"/>
      <c r="H30" s="34"/>
      <c r="I30" s="34"/>
      <c r="J30" s="114">
        <f>ROUND(J83,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37</v>
      </c>
      <c r="G32" s="34"/>
      <c r="H32" s="34"/>
      <c r="I32" s="115" t="s">
        <v>36</v>
      </c>
      <c r="J32" s="115" t="s">
        <v>38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39</v>
      </c>
      <c r="E33" s="105" t="s">
        <v>40</v>
      </c>
      <c r="F33" s="117">
        <f>ROUND((SUM(BE83:BE113)),  2)</f>
        <v>0</v>
      </c>
      <c r="G33" s="34"/>
      <c r="H33" s="34"/>
      <c r="I33" s="118">
        <v>0</v>
      </c>
      <c r="J33" s="117">
        <f>ROUND(((SUM(BE83:BE113))*I33),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41</v>
      </c>
      <c r="F34" s="117">
        <f>ROUND((SUM(BF83:BF113)),  2)</f>
        <v>0</v>
      </c>
      <c r="G34" s="34"/>
      <c r="H34" s="34"/>
      <c r="I34" s="118">
        <v>0</v>
      </c>
      <c r="J34" s="117">
        <f>ROUND(((SUM(BF83:BF113))*I34),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42</v>
      </c>
      <c r="F35" s="117">
        <f>ROUND((SUM(BG83:BG113)),  2)</f>
        <v>0</v>
      </c>
      <c r="G35" s="34"/>
      <c r="H35" s="34"/>
      <c r="I35" s="118">
        <v>0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43</v>
      </c>
      <c r="F36" s="117">
        <f>ROUND((SUM(BH83:BH113)),  2)</f>
        <v>0</v>
      </c>
      <c r="G36" s="34"/>
      <c r="H36" s="34"/>
      <c r="I36" s="118">
        <v>0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44</v>
      </c>
      <c r="F37" s="117">
        <f>ROUND((SUM(BI83:BI113)),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45</v>
      </c>
      <c r="E39" s="121"/>
      <c r="F39" s="121"/>
      <c r="G39" s="122" t="s">
        <v>46</v>
      </c>
      <c r="H39" s="123" t="s">
        <v>47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91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15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6.5" customHeight="1">
      <c r="A48" s="34"/>
      <c r="B48" s="35"/>
      <c r="C48" s="36"/>
      <c r="D48" s="36"/>
      <c r="E48" s="340" t="str">
        <f>E7</f>
        <v>Černá Nisa, Liberec (Stráž n.N.-Ruprechtice), probírka BP, ř. km 0,135 - 4,787</v>
      </c>
      <c r="F48" s="341"/>
      <c r="G48" s="341"/>
      <c r="H48" s="341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89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customHeight="1">
      <c r="A50" s="34"/>
      <c r="B50" s="35"/>
      <c r="C50" s="36"/>
      <c r="D50" s="36"/>
      <c r="E50" s="293" t="str">
        <f>E9</f>
        <v>41924/2 - SO 02 - Lokalita č.2, ř.km 1,189-1,910</v>
      </c>
      <c r="F50" s="342"/>
      <c r="G50" s="342"/>
      <c r="H50" s="342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20</v>
      </c>
      <c r="D52" s="36"/>
      <c r="E52" s="36"/>
      <c r="F52" s="27" t="str">
        <f>F12</f>
        <v xml:space="preserve"> </v>
      </c>
      <c r="G52" s="36"/>
      <c r="H52" s="36"/>
      <c r="I52" s="29" t="s">
        <v>22</v>
      </c>
      <c r="J52" s="59" t="str">
        <f>IF(J12="","",J12)</f>
        <v>29. 7. 2024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5.2" customHeight="1">
      <c r="A54" s="34"/>
      <c r="B54" s="35"/>
      <c r="C54" s="29" t="s">
        <v>24</v>
      </c>
      <c r="D54" s="36"/>
      <c r="E54" s="36"/>
      <c r="F54" s="27" t="str">
        <f>E15</f>
        <v xml:space="preserve"> </v>
      </c>
      <c r="G54" s="36"/>
      <c r="H54" s="36"/>
      <c r="I54" s="29" t="s">
        <v>29</v>
      </c>
      <c r="J54" s="32" t="str">
        <f>E21</f>
        <v xml:space="preserve"> 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2" customHeight="1">
      <c r="A55" s="34"/>
      <c r="B55" s="35"/>
      <c r="C55" s="29" t="s">
        <v>27</v>
      </c>
      <c r="D55" s="36"/>
      <c r="E55" s="36"/>
      <c r="F55" s="27" t="str">
        <f>IF(E18="","",E18)</f>
        <v>Vyplň údaj</v>
      </c>
      <c r="G55" s="36"/>
      <c r="H55" s="36"/>
      <c r="I55" s="29" t="s">
        <v>31</v>
      </c>
      <c r="J55" s="32" t="str">
        <f>E24</f>
        <v>Hlubuček V.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92</v>
      </c>
      <c r="D57" s="131"/>
      <c r="E57" s="131"/>
      <c r="F57" s="131"/>
      <c r="G57" s="131"/>
      <c r="H57" s="131"/>
      <c r="I57" s="131"/>
      <c r="J57" s="132" t="s">
        <v>93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67</v>
      </c>
      <c r="D59" s="36"/>
      <c r="E59" s="36"/>
      <c r="F59" s="36"/>
      <c r="G59" s="36"/>
      <c r="H59" s="36"/>
      <c r="I59" s="36"/>
      <c r="J59" s="77">
        <f>J83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94</v>
      </c>
    </row>
    <row r="60" spans="1:47" s="9" customFormat="1" ht="24.95" customHeight="1">
      <c r="B60" s="134"/>
      <c r="C60" s="135"/>
      <c r="D60" s="136" t="s">
        <v>95</v>
      </c>
      <c r="E60" s="137"/>
      <c r="F60" s="137"/>
      <c r="G60" s="137"/>
      <c r="H60" s="137"/>
      <c r="I60" s="137"/>
      <c r="J60" s="138">
        <f>J84</f>
        <v>0</v>
      </c>
      <c r="K60" s="135"/>
      <c r="L60" s="139"/>
    </row>
    <row r="61" spans="1:47" s="9" customFormat="1" ht="24.95" customHeight="1">
      <c r="B61" s="134"/>
      <c r="C61" s="135"/>
      <c r="D61" s="136" t="s">
        <v>96</v>
      </c>
      <c r="E61" s="137"/>
      <c r="F61" s="137"/>
      <c r="G61" s="137"/>
      <c r="H61" s="137"/>
      <c r="I61" s="137"/>
      <c r="J61" s="138">
        <f>J93</f>
        <v>0</v>
      </c>
      <c r="K61" s="135"/>
      <c r="L61" s="139"/>
    </row>
    <row r="62" spans="1:47" s="9" customFormat="1" ht="24.95" customHeight="1">
      <c r="B62" s="134"/>
      <c r="C62" s="135"/>
      <c r="D62" s="136" t="s">
        <v>97</v>
      </c>
      <c r="E62" s="137"/>
      <c r="F62" s="137"/>
      <c r="G62" s="137"/>
      <c r="H62" s="137"/>
      <c r="I62" s="137"/>
      <c r="J62" s="138">
        <f>J103</f>
        <v>0</v>
      </c>
      <c r="K62" s="135"/>
      <c r="L62" s="139"/>
    </row>
    <row r="63" spans="1:47" s="9" customFormat="1" ht="24.95" customHeight="1">
      <c r="B63" s="134"/>
      <c r="C63" s="135"/>
      <c r="D63" s="136" t="s">
        <v>98</v>
      </c>
      <c r="E63" s="137"/>
      <c r="F63" s="137"/>
      <c r="G63" s="137"/>
      <c r="H63" s="137"/>
      <c r="I63" s="137"/>
      <c r="J63" s="138">
        <f>J112</f>
        <v>0</v>
      </c>
      <c r="K63" s="135"/>
      <c r="L63" s="139"/>
    </row>
    <row r="64" spans="1:47" s="2" customFormat="1" ht="21.75" customHeight="1">
      <c r="A64" s="34"/>
      <c r="B64" s="35"/>
      <c r="C64" s="36"/>
      <c r="D64" s="36"/>
      <c r="E64" s="36"/>
      <c r="F64" s="36"/>
      <c r="G64" s="36"/>
      <c r="H64" s="36"/>
      <c r="I64" s="36"/>
      <c r="J64" s="36"/>
      <c r="K64" s="36"/>
      <c r="L64" s="106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</row>
    <row r="65" spans="1:31" s="2" customFormat="1" ht="6.95" customHeight="1">
      <c r="A65" s="34"/>
      <c r="B65" s="47"/>
      <c r="C65" s="48"/>
      <c r="D65" s="48"/>
      <c r="E65" s="48"/>
      <c r="F65" s="48"/>
      <c r="G65" s="48"/>
      <c r="H65" s="48"/>
      <c r="I65" s="48"/>
      <c r="J65" s="48"/>
      <c r="K65" s="48"/>
      <c r="L65" s="10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9" spans="1:31" s="2" customFormat="1" ht="6.95" customHeight="1">
      <c r="A69" s="34"/>
      <c r="B69" s="49"/>
      <c r="C69" s="50"/>
      <c r="D69" s="50"/>
      <c r="E69" s="50"/>
      <c r="F69" s="50"/>
      <c r="G69" s="50"/>
      <c r="H69" s="50"/>
      <c r="I69" s="50"/>
      <c r="J69" s="50"/>
      <c r="K69" s="50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24.95" customHeight="1">
      <c r="A70" s="34"/>
      <c r="B70" s="35"/>
      <c r="C70" s="23" t="s">
        <v>99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6.95" customHeight="1">
      <c r="A71" s="34"/>
      <c r="B71" s="35"/>
      <c r="C71" s="36"/>
      <c r="D71" s="36"/>
      <c r="E71" s="36"/>
      <c r="F71" s="36"/>
      <c r="G71" s="36"/>
      <c r="H71" s="36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15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6.5" customHeight="1">
      <c r="A73" s="34"/>
      <c r="B73" s="35"/>
      <c r="C73" s="36"/>
      <c r="D73" s="36"/>
      <c r="E73" s="340" t="str">
        <f>E7</f>
        <v>Černá Nisa, Liberec (Stráž n.N.-Ruprechtice), probírka BP, ř. km 0,135 - 4,787</v>
      </c>
      <c r="F73" s="341"/>
      <c r="G73" s="341"/>
      <c r="H73" s="341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12" customHeight="1">
      <c r="A74" s="34"/>
      <c r="B74" s="35"/>
      <c r="C74" s="29" t="s">
        <v>89</v>
      </c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6.5" customHeight="1">
      <c r="A75" s="34"/>
      <c r="B75" s="35"/>
      <c r="C75" s="36"/>
      <c r="D75" s="36"/>
      <c r="E75" s="293" t="str">
        <f>E9</f>
        <v>41924/2 - SO 02 - Lokalita č.2, ř.km 1,189-1,910</v>
      </c>
      <c r="F75" s="342"/>
      <c r="G75" s="342"/>
      <c r="H75" s="342"/>
      <c r="I75" s="36"/>
      <c r="J75" s="36"/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2" customHeight="1">
      <c r="A77" s="34"/>
      <c r="B77" s="35"/>
      <c r="C77" s="29" t="s">
        <v>20</v>
      </c>
      <c r="D77" s="36"/>
      <c r="E77" s="36"/>
      <c r="F77" s="27" t="str">
        <f>F12</f>
        <v xml:space="preserve"> </v>
      </c>
      <c r="G77" s="36"/>
      <c r="H77" s="36"/>
      <c r="I77" s="29" t="s">
        <v>22</v>
      </c>
      <c r="J77" s="59" t="str">
        <f>IF(J12="","",J12)</f>
        <v>29. 7. 2024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6.95" customHeight="1">
      <c r="A78" s="34"/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5.2" customHeight="1">
      <c r="A79" s="34"/>
      <c r="B79" s="35"/>
      <c r="C79" s="29" t="s">
        <v>24</v>
      </c>
      <c r="D79" s="36"/>
      <c r="E79" s="36"/>
      <c r="F79" s="27" t="str">
        <f>E15</f>
        <v xml:space="preserve"> </v>
      </c>
      <c r="G79" s="36"/>
      <c r="H79" s="36"/>
      <c r="I79" s="29" t="s">
        <v>29</v>
      </c>
      <c r="J79" s="32" t="str">
        <f>E21</f>
        <v xml:space="preserve"> </v>
      </c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15.2" customHeight="1">
      <c r="A80" s="34"/>
      <c r="B80" s="35"/>
      <c r="C80" s="29" t="s">
        <v>27</v>
      </c>
      <c r="D80" s="36"/>
      <c r="E80" s="36"/>
      <c r="F80" s="27" t="str">
        <f>IF(E18="","",E18)</f>
        <v>Vyplň údaj</v>
      </c>
      <c r="G80" s="36"/>
      <c r="H80" s="36"/>
      <c r="I80" s="29" t="s">
        <v>31</v>
      </c>
      <c r="J80" s="32" t="str">
        <f>E24</f>
        <v>Hlubuček V.</v>
      </c>
      <c r="K80" s="36"/>
      <c r="L80" s="106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2" customFormat="1" ht="10.35" customHeight="1">
      <c r="A81" s="34"/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10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65" s="10" customFormat="1" ht="29.25" customHeight="1">
      <c r="A82" s="140"/>
      <c r="B82" s="141"/>
      <c r="C82" s="142" t="s">
        <v>100</v>
      </c>
      <c r="D82" s="143" t="s">
        <v>54</v>
      </c>
      <c r="E82" s="143" t="s">
        <v>50</v>
      </c>
      <c r="F82" s="143" t="s">
        <v>51</v>
      </c>
      <c r="G82" s="143" t="s">
        <v>101</v>
      </c>
      <c r="H82" s="143" t="s">
        <v>102</v>
      </c>
      <c r="I82" s="143" t="s">
        <v>103</v>
      </c>
      <c r="J82" s="143" t="s">
        <v>93</v>
      </c>
      <c r="K82" s="144" t="s">
        <v>104</v>
      </c>
      <c r="L82" s="145"/>
      <c r="M82" s="68" t="s">
        <v>18</v>
      </c>
      <c r="N82" s="69" t="s">
        <v>39</v>
      </c>
      <c r="O82" s="69" t="s">
        <v>105</v>
      </c>
      <c r="P82" s="69" t="s">
        <v>106</v>
      </c>
      <c r="Q82" s="69" t="s">
        <v>107</v>
      </c>
      <c r="R82" s="69" t="s">
        <v>108</v>
      </c>
      <c r="S82" s="69" t="s">
        <v>109</v>
      </c>
      <c r="T82" s="70" t="s">
        <v>110</v>
      </c>
      <c r="U82" s="140"/>
      <c r="V82" s="140"/>
      <c r="W82" s="140"/>
      <c r="X82" s="140"/>
      <c r="Y82" s="140"/>
      <c r="Z82" s="140"/>
      <c r="AA82" s="140"/>
      <c r="AB82" s="140"/>
      <c r="AC82" s="140"/>
      <c r="AD82" s="140"/>
      <c r="AE82" s="140"/>
    </row>
    <row r="83" spans="1:65" s="2" customFormat="1" ht="22.9" customHeight="1">
      <c r="A83" s="34"/>
      <c r="B83" s="35"/>
      <c r="C83" s="75" t="s">
        <v>111</v>
      </c>
      <c r="D83" s="36"/>
      <c r="E83" s="36"/>
      <c r="F83" s="36"/>
      <c r="G83" s="36"/>
      <c r="H83" s="36"/>
      <c r="I83" s="36"/>
      <c r="J83" s="146">
        <f>BK83</f>
        <v>0</v>
      </c>
      <c r="K83" s="36"/>
      <c r="L83" s="39"/>
      <c r="M83" s="71"/>
      <c r="N83" s="147"/>
      <c r="O83" s="72"/>
      <c r="P83" s="148">
        <f>P84+P93+P103+P112</f>
        <v>0</v>
      </c>
      <c r="Q83" s="72"/>
      <c r="R83" s="148">
        <f>R84+R93+R103+R112</f>
        <v>0</v>
      </c>
      <c r="S83" s="72"/>
      <c r="T83" s="149">
        <f>T84+T93+T103+T112</f>
        <v>0</v>
      </c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T83" s="17" t="s">
        <v>68</v>
      </c>
      <c r="AU83" s="17" t="s">
        <v>94</v>
      </c>
      <c r="BK83" s="150">
        <f>BK84+BK93+BK103+BK112</f>
        <v>0</v>
      </c>
    </row>
    <row r="84" spans="1:65" s="11" customFormat="1" ht="25.9" customHeight="1">
      <c r="B84" s="151"/>
      <c r="C84" s="152"/>
      <c r="D84" s="153" t="s">
        <v>68</v>
      </c>
      <c r="E84" s="154" t="s">
        <v>112</v>
      </c>
      <c r="F84" s="154" t="s">
        <v>113</v>
      </c>
      <c r="G84" s="152"/>
      <c r="H84" s="152"/>
      <c r="I84" s="155"/>
      <c r="J84" s="156">
        <f>BK84</f>
        <v>0</v>
      </c>
      <c r="K84" s="152"/>
      <c r="L84" s="157"/>
      <c r="M84" s="158"/>
      <c r="N84" s="159"/>
      <c r="O84" s="159"/>
      <c r="P84" s="160">
        <f>SUM(P85:P92)</f>
        <v>0</v>
      </c>
      <c r="Q84" s="159"/>
      <c r="R84" s="160">
        <f>SUM(R85:R92)</f>
        <v>0</v>
      </c>
      <c r="S84" s="159"/>
      <c r="T84" s="161">
        <f>SUM(T85:T92)</f>
        <v>0</v>
      </c>
      <c r="AR84" s="162" t="s">
        <v>76</v>
      </c>
      <c r="AT84" s="163" t="s">
        <v>68</v>
      </c>
      <c r="AU84" s="163" t="s">
        <v>7</v>
      </c>
      <c r="AY84" s="162" t="s">
        <v>114</v>
      </c>
      <c r="BK84" s="164">
        <f>SUM(BK85:BK92)</f>
        <v>0</v>
      </c>
    </row>
    <row r="85" spans="1:65" s="2" customFormat="1" ht="33" customHeight="1">
      <c r="A85" s="34"/>
      <c r="B85" s="35"/>
      <c r="C85" s="165" t="s">
        <v>76</v>
      </c>
      <c r="D85" s="165" t="s">
        <v>115</v>
      </c>
      <c r="E85" s="166" t="s">
        <v>116</v>
      </c>
      <c r="F85" s="167" t="s">
        <v>117</v>
      </c>
      <c r="G85" s="168" t="s">
        <v>118</v>
      </c>
      <c r="H85" s="169">
        <v>1450</v>
      </c>
      <c r="I85" s="170"/>
      <c r="J85" s="171">
        <f t="shared" ref="J85:J92" si="0">ROUND(I85*H85,2)</f>
        <v>0</v>
      </c>
      <c r="K85" s="167" t="s">
        <v>18</v>
      </c>
      <c r="L85" s="39"/>
      <c r="M85" s="172" t="s">
        <v>18</v>
      </c>
      <c r="N85" s="173" t="s">
        <v>40</v>
      </c>
      <c r="O85" s="64"/>
      <c r="P85" s="174">
        <f t="shared" ref="P85:P92" si="1">O85*H85</f>
        <v>0</v>
      </c>
      <c r="Q85" s="174">
        <v>0</v>
      </c>
      <c r="R85" s="174">
        <f t="shared" ref="R85:R92" si="2">Q85*H85</f>
        <v>0</v>
      </c>
      <c r="S85" s="174">
        <v>0</v>
      </c>
      <c r="T85" s="175">
        <f t="shared" ref="T85:T92" si="3">S85*H85</f>
        <v>0</v>
      </c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R85" s="176" t="s">
        <v>119</v>
      </c>
      <c r="AT85" s="176" t="s">
        <v>115</v>
      </c>
      <c r="AU85" s="176" t="s">
        <v>76</v>
      </c>
      <c r="AY85" s="17" t="s">
        <v>114</v>
      </c>
      <c r="BE85" s="177">
        <f t="shared" ref="BE85:BE92" si="4">IF(N85="základní",J85,0)</f>
        <v>0</v>
      </c>
      <c r="BF85" s="177">
        <f t="shared" ref="BF85:BF92" si="5">IF(N85="snížená",J85,0)</f>
        <v>0</v>
      </c>
      <c r="BG85" s="177">
        <f t="shared" ref="BG85:BG92" si="6">IF(N85="zákl. přenesená",J85,0)</f>
        <v>0</v>
      </c>
      <c r="BH85" s="177">
        <f t="shared" ref="BH85:BH92" si="7">IF(N85="sníž. přenesená",J85,0)</f>
        <v>0</v>
      </c>
      <c r="BI85" s="177">
        <f t="shared" ref="BI85:BI92" si="8">IF(N85="nulová",J85,0)</f>
        <v>0</v>
      </c>
      <c r="BJ85" s="17" t="s">
        <v>76</v>
      </c>
      <c r="BK85" s="177">
        <f t="shared" ref="BK85:BK92" si="9">ROUND(I85*H85,2)</f>
        <v>0</v>
      </c>
      <c r="BL85" s="17" t="s">
        <v>119</v>
      </c>
      <c r="BM85" s="176" t="s">
        <v>214</v>
      </c>
    </row>
    <row r="86" spans="1:65" s="2" customFormat="1" ht="21.75" customHeight="1">
      <c r="A86" s="34"/>
      <c r="B86" s="35"/>
      <c r="C86" s="165" t="s">
        <v>78</v>
      </c>
      <c r="D86" s="165" t="s">
        <v>115</v>
      </c>
      <c r="E86" s="166" t="s">
        <v>121</v>
      </c>
      <c r="F86" s="167" t="s">
        <v>122</v>
      </c>
      <c r="G86" s="168" t="s">
        <v>123</v>
      </c>
      <c r="H86" s="169">
        <v>88</v>
      </c>
      <c r="I86" s="170"/>
      <c r="J86" s="171">
        <f t="shared" si="0"/>
        <v>0</v>
      </c>
      <c r="K86" s="167" t="s">
        <v>18</v>
      </c>
      <c r="L86" s="39"/>
      <c r="M86" s="172" t="s">
        <v>18</v>
      </c>
      <c r="N86" s="173" t="s">
        <v>40</v>
      </c>
      <c r="O86" s="64"/>
      <c r="P86" s="174">
        <f t="shared" si="1"/>
        <v>0</v>
      </c>
      <c r="Q86" s="174">
        <v>0</v>
      </c>
      <c r="R86" s="174">
        <f t="shared" si="2"/>
        <v>0</v>
      </c>
      <c r="S86" s="174">
        <v>0</v>
      </c>
      <c r="T86" s="175">
        <f t="shared" si="3"/>
        <v>0</v>
      </c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R86" s="176" t="s">
        <v>119</v>
      </c>
      <c r="AT86" s="176" t="s">
        <v>115</v>
      </c>
      <c r="AU86" s="176" t="s">
        <v>76</v>
      </c>
      <c r="AY86" s="17" t="s">
        <v>114</v>
      </c>
      <c r="BE86" s="177">
        <f t="shared" si="4"/>
        <v>0</v>
      </c>
      <c r="BF86" s="177">
        <f t="shared" si="5"/>
        <v>0</v>
      </c>
      <c r="BG86" s="177">
        <f t="shared" si="6"/>
        <v>0</v>
      </c>
      <c r="BH86" s="177">
        <f t="shared" si="7"/>
        <v>0</v>
      </c>
      <c r="BI86" s="177">
        <f t="shared" si="8"/>
        <v>0</v>
      </c>
      <c r="BJ86" s="17" t="s">
        <v>76</v>
      </c>
      <c r="BK86" s="177">
        <f t="shared" si="9"/>
        <v>0</v>
      </c>
      <c r="BL86" s="17" t="s">
        <v>119</v>
      </c>
      <c r="BM86" s="176" t="s">
        <v>215</v>
      </c>
    </row>
    <row r="87" spans="1:65" s="2" customFormat="1" ht="21.75" customHeight="1">
      <c r="A87" s="34"/>
      <c r="B87" s="35"/>
      <c r="C87" s="165" t="s">
        <v>125</v>
      </c>
      <c r="D87" s="165" t="s">
        <v>115</v>
      </c>
      <c r="E87" s="166" t="s">
        <v>126</v>
      </c>
      <c r="F87" s="167" t="s">
        <v>127</v>
      </c>
      <c r="G87" s="168" t="s">
        <v>123</v>
      </c>
      <c r="H87" s="169">
        <v>43</v>
      </c>
      <c r="I87" s="170"/>
      <c r="J87" s="171">
        <f t="shared" si="0"/>
        <v>0</v>
      </c>
      <c r="K87" s="167" t="s">
        <v>18</v>
      </c>
      <c r="L87" s="39"/>
      <c r="M87" s="172" t="s">
        <v>18</v>
      </c>
      <c r="N87" s="173" t="s">
        <v>40</v>
      </c>
      <c r="O87" s="64"/>
      <c r="P87" s="174">
        <f t="shared" si="1"/>
        <v>0</v>
      </c>
      <c r="Q87" s="174">
        <v>0</v>
      </c>
      <c r="R87" s="174">
        <f t="shared" si="2"/>
        <v>0</v>
      </c>
      <c r="S87" s="174">
        <v>0</v>
      </c>
      <c r="T87" s="175">
        <f t="shared" si="3"/>
        <v>0</v>
      </c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R87" s="176" t="s">
        <v>119</v>
      </c>
      <c r="AT87" s="176" t="s">
        <v>115</v>
      </c>
      <c r="AU87" s="176" t="s">
        <v>76</v>
      </c>
      <c r="AY87" s="17" t="s">
        <v>114</v>
      </c>
      <c r="BE87" s="177">
        <f t="shared" si="4"/>
        <v>0</v>
      </c>
      <c r="BF87" s="177">
        <f t="shared" si="5"/>
        <v>0</v>
      </c>
      <c r="BG87" s="177">
        <f t="shared" si="6"/>
        <v>0</v>
      </c>
      <c r="BH87" s="177">
        <f t="shared" si="7"/>
        <v>0</v>
      </c>
      <c r="BI87" s="177">
        <f t="shared" si="8"/>
        <v>0</v>
      </c>
      <c r="BJ87" s="17" t="s">
        <v>76</v>
      </c>
      <c r="BK87" s="177">
        <f t="shared" si="9"/>
        <v>0</v>
      </c>
      <c r="BL87" s="17" t="s">
        <v>119</v>
      </c>
      <c r="BM87" s="176" t="s">
        <v>216</v>
      </c>
    </row>
    <row r="88" spans="1:65" s="2" customFormat="1" ht="21.75" customHeight="1">
      <c r="A88" s="34"/>
      <c r="B88" s="35"/>
      <c r="C88" s="165" t="s">
        <v>119</v>
      </c>
      <c r="D88" s="165" t="s">
        <v>115</v>
      </c>
      <c r="E88" s="166" t="s">
        <v>217</v>
      </c>
      <c r="F88" s="167" t="s">
        <v>218</v>
      </c>
      <c r="G88" s="168" t="s">
        <v>123</v>
      </c>
      <c r="H88" s="169">
        <v>6</v>
      </c>
      <c r="I88" s="170"/>
      <c r="J88" s="171">
        <f t="shared" si="0"/>
        <v>0</v>
      </c>
      <c r="K88" s="167" t="s">
        <v>18</v>
      </c>
      <c r="L88" s="39"/>
      <c r="M88" s="172" t="s">
        <v>18</v>
      </c>
      <c r="N88" s="173" t="s">
        <v>40</v>
      </c>
      <c r="O88" s="64"/>
      <c r="P88" s="174">
        <f t="shared" si="1"/>
        <v>0</v>
      </c>
      <c r="Q88" s="174">
        <v>0</v>
      </c>
      <c r="R88" s="174">
        <f t="shared" si="2"/>
        <v>0</v>
      </c>
      <c r="S88" s="174">
        <v>0</v>
      </c>
      <c r="T88" s="175">
        <f t="shared" si="3"/>
        <v>0</v>
      </c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76" t="s">
        <v>119</v>
      </c>
      <c r="AT88" s="176" t="s">
        <v>115</v>
      </c>
      <c r="AU88" s="176" t="s">
        <v>76</v>
      </c>
      <c r="AY88" s="17" t="s">
        <v>114</v>
      </c>
      <c r="BE88" s="177">
        <f t="shared" si="4"/>
        <v>0</v>
      </c>
      <c r="BF88" s="177">
        <f t="shared" si="5"/>
        <v>0</v>
      </c>
      <c r="BG88" s="177">
        <f t="shared" si="6"/>
        <v>0</v>
      </c>
      <c r="BH88" s="177">
        <f t="shared" si="7"/>
        <v>0</v>
      </c>
      <c r="BI88" s="177">
        <f t="shared" si="8"/>
        <v>0</v>
      </c>
      <c r="BJ88" s="17" t="s">
        <v>76</v>
      </c>
      <c r="BK88" s="177">
        <f t="shared" si="9"/>
        <v>0</v>
      </c>
      <c r="BL88" s="17" t="s">
        <v>119</v>
      </c>
      <c r="BM88" s="176" t="s">
        <v>219</v>
      </c>
    </row>
    <row r="89" spans="1:65" s="2" customFormat="1" ht="21.75" customHeight="1">
      <c r="A89" s="34"/>
      <c r="B89" s="35"/>
      <c r="C89" s="165" t="s">
        <v>132</v>
      </c>
      <c r="D89" s="165" t="s">
        <v>115</v>
      </c>
      <c r="E89" s="166" t="s">
        <v>133</v>
      </c>
      <c r="F89" s="167" t="s">
        <v>134</v>
      </c>
      <c r="G89" s="168" t="s">
        <v>123</v>
      </c>
      <c r="H89" s="169">
        <v>17</v>
      </c>
      <c r="I89" s="170"/>
      <c r="J89" s="171">
        <f t="shared" si="0"/>
        <v>0</v>
      </c>
      <c r="K89" s="167" t="s">
        <v>18</v>
      </c>
      <c r="L89" s="39"/>
      <c r="M89" s="172" t="s">
        <v>18</v>
      </c>
      <c r="N89" s="173" t="s">
        <v>40</v>
      </c>
      <c r="O89" s="64"/>
      <c r="P89" s="174">
        <f t="shared" si="1"/>
        <v>0</v>
      </c>
      <c r="Q89" s="174">
        <v>0</v>
      </c>
      <c r="R89" s="174">
        <f t="shared" si="2"/>
        <v>0</v>
      </c>
      <c r="S89" s="174">
        <v>0</v>
      </c>
      <c r="T89" s="175">
        <f t="shared" si="3"/>
        <v>0</v>
      </c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R89" s="176" t="s">
        <v>119</v>
      </c>
      <c r="AT89" s="176" t="s">
        <v>115</v>
      </c>
      <c r="AU89" s="176" t="s">
        <v>76</v>
      </c>
      <c r="AY89" s="17" t="s">
        <v>114</v>
      </c>
      <c r="BE89" s="177">
        <f t="shared" si="4"/>
        <v>0</v>
      </c>
      <c r="BF89" s="177">
        <f t="shared" si="5"/>
        <v>0</v>
      </c>
      <c r="BG89" s="177">
        <f t="shared" si="6"/>
        <v>0</v>
      </c>
      <c r="BH89" s="177">
        <f t="shared" si="7"/>
        <v>0</v>
      </c>
      <c r="BI89" s="177">
        <f t="shared" si="8"/>
        <v>0</v>
      </c>
      <c r="BJ89" s="17" t="s">
        <v>76</v>
      </c>
      <c r="BK89" s="177">
        <f t="shared" si="9"/>
        <v>0</v>
      </c>
      <c r="BL89" s="17" t="s">
        <v>119</v>
      </c>
      <c r="BM89" s="176" t="s">
        <v>220</v>
      </c>
    </row>
    <row r="90" spans="1:65" s="2" customFormat="1" ht="21.75" customHeight="1">
      <c r="A90" s="34"/>
      <c r="B90" s="35"/>
      <c r="C90" s="165" t="s">
        <v>136</v>
      </c>
      <c r="D90" s="165" t="s">
        <v>115</v>
      </c>
      <c r="E90" s="166" t="s">
        <v>137</v>
      </c>
      <c r="F90" s="167" t="s">
        <v>138</v>
      </c>
      <c r="G90" s="168" t="s">
        <v>123</v>
      </c>
      <c r="H90" s="169">
        <v>35</v>
      </c>
      <c r="I90" s="170"/>
      <c r="J90" s="171">
        <f t="shared" si="0"/>
        <v>0</v>
      </c>
      <c r="K90" s="167" t="s">
        <v>18</v>
      </c>
      <c r="L90" s="39"/>
      <c r="M90" s="172" t="s">
        <v>18</v>
      </c>
      <c r="N90" s="173" t="s">
        <v>40</v>
      </c>
      <c r="O90" s="64"/>
      <c r="P90" s="174">
        <f t="shared" si="1"/>
        <v>0</v>
      </c>
      <c r="Q90" s="174">
        <v>0</v>
      </c>
      <c r="R90" s="174">
        <f t="shared" si="2"/>
        <v>0</v>
      </c>
      <c r="S90" s="174">
        <v>0</v>
      </c>
      <c r="T90" s="175">
        <f t="shared" si="3"/>
        <v>0</v>
      </c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R90" s="176" t="s">
        <v>119</v>
      </c>
      <c r="AT90" s="176" t="s">
        <v>115</v>
      </c>
      <c r="AU90" s="176" t="s">
        <v>76</v>
      </c>
      <c r="AY90" s="17" t="s">
        <v>114</v>
      </c>
      <c r="BE90" s="177">
        <f t="shared" si="4"/>
        <v>0</v>
      </c>
      <c r="BF90" s="177">
        <f t="shared" si="5"/>
        <v>0</v>
      </c>
      <c r="BG90" s="177">
        <f t="shared" si="6"/>
        <v>0</v>
      </c>
      <c r="BH90" s="177">
        <f t="shared" si="7"/>
        <v>0</v>
      </c>
      <c r="BI90" s="177">
        <f t="shared" si="8"/>
        <v>0</v>
      </c>
      <c r="BJ90" s="17" t="s">
        <v>76</v>
      </c>
      <c r="BK90" s="177">
        <f t="shared" si="9"/>
        <v>0</v>
      </c>
      <c r="BL90" s="17" t="s">
        <v>119</v>
      </c>
      <c r="BM90" s="176" t="s">
        <v>221</v>
      </c>
    </row>
    <row r="91" spans="1:65" s="2" customFormat="1" ht="21.75" customHeight="1">
      <c r="A91" s="34"/>
      <c r="B91" s="35"/>
      <c r="C91" s="165" t="s">
        <v>140</v>
      </c>
      <c r="D91" s="165" t="s">
        <v>115</v>
      </c>
      <c r="E91" s="166" t="s">
        <v>141</v>
      </c>
      <c r="F91" s="167" t="s">
        <v>142</v>
      </c>
      <c r="G91" s="168" t="s">
        <v>123</v>
      </c>
      <c r="H91" s="169">
        <v>2</v>
      </c>
      <c r="I91" s="170"/>
      <c r="J91" s="171">
        <f t="shared" si="0"/>
        <v>0</v>
      </c>
      <c r="K91" s="167" t="s">
        <v>18</v>
      </c>
      <c r="L91" s="39"/>
      <c r="M91" s="172" t="s">
        <v>18</v>
      </c>
      <c r="N91" s="173" t="s">
        <v>40</v>
      </c>
      <c r="O91" s="64"/>
      <c r="P91" s="174">
        <f t="shared" si="1"/>
        <v>0</v>
      </c>
      <c r="Q91" s="174">
        <v>0</v>
      </c>
      <c r="R91" s="174">
        <f t="shared" si="2"/>
        <v>0</v>
      </c>
      <c r="S91" s="174">
        <v>0</v>
      </c>
      <c r="T91" s="175">
        <f t="shared" si="3"/>
        <v>0</v>
      </c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R91" s="176" t="s">
        <v>119</v>
      </c>
      <c r="AT91" s="176" t="s">
        <v>115</v>
      </c>
      <c r="AU91" s="176" t="s">
        <v>76</v>
      </c>
      <c r="AY91" s="17" t="s">
        <v>114</v>
      </c>
      <c r="BE91" s="177">
        <f t="shared" si="4"/>
        <v>0</v>
      </c>
      <c r="BF91" s="177">
        <f t="shared" si="5"/>
        <v>0</v>
      </c>
      <c r="BG91" s="177">
        <f t="shared" si="6"/>
        <v>0</v>
      </c>
      <c r="BH91" s="177">
        <f t="shared" si="7"/>
        <v>0</v>
      </c>
      <c r="BI91" s="177">
        <f t="shared" si="8"/>
        <v>0</v>
      </c>
      <c r="BJ91" s="17" t="s">
        <v>76</v>
      </c>
      <c r="BK91" s="177">
        <f t="shared" si="9"/>
        <v>0</v>
      </c>
      <c r="BL91" s="17" t="s">
        <v>119</v>
      </c>
      <c r="BM91" s="176" t="s">
        <v>222</v>
      </c>
    </row>
    <row r="92" spans="1:65" s="2" customFormat="1" ht="24.2" customHeight="1">
      <c r="A92" s="34"/>
      <c r="B92" s="35"/>
      <c r="C92" s="165" t="s">
        <v>144</v>
      </c>
      <c r="D92" s="165" t="s">
        <v>115</v>
      </c>
      <c r="E92" s="166" t="s">
        <v>149</v>
      </c>
      <c r="F92" s="167" t="s">
        <v>150</v>
      </c>
      <c r="G92" s="168" t="s">
        <v>151</v>
      </c>
      <c r="H92" s="169">
        <v>51.94</v>
      </c>
      <c r="I92" s="170"/>
      <c r="J92" s="171">
        <f t="shared" si="0"/>
        <v>0</v>
      </c>
      <c r="K92" s="167" t="s">
        <v>18</v>
      </c>
      <c r="L92" s="39"/>
      <c r="M92" s="172" t="s">
        <v>18</v>
      </c>
      <c r="N92" s="173" t="s">
        <v>40</v>
      </c>
      <c r="O92" s="64"/>
      <c r="P92" s="174">
        <f t="shared" si="1"/>
        <v>0</v>
      </c>
      <c r="Q92" s="174">
        <v>0</v>
      </c>
      <c r="R92" s="174">
        <f t="shared" si="2"/>
        <v>0</v>
      </c>
      <c r="S92" s="174">
        <v>0</v>
      </c>
      <c r="T92" s="175">
        <f t="shared" si="3"/>
        <v>0</v>
      </c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R92" s="176" t="s">
        <v>119</v>
      </c>
      <c r="AT92" s="176" t="s">
        <v>115</v>
      </c>
      <c r="AU92" s="176" t="s">
        <v>76</v>
      </c>
      <c r="AY92" s="17" t="s">
        <v>114</v>
      </c>
      <c r="BE92" s="177">
        <f t="shared" si="4"/>
        <v>0</v>
      </c>
      <c r="BF92" s="177">
        <f t="shared" si="5"/>
        <v>0</v>
      </c>
      <c r="BG92" s="177">
        <f t="shared" si="6"/>
        <v>0</v>
      </c>
      <c r="BH92" s="177">
        <f t="shared" si="7"/>
        <v>0</v>
      </c>
      <c r="BI92" s="177">
        <f t="shared" si="8"/>
        <v>0</v>
      </c>
      <c r="BJ92" s="17" t="s">
        <v>76</v>
      </c>
      <c r="BK92" s="177">
        <f t="shared" si="9"/>
        <v>0</v>
      </c>
      <c r="BL92" s="17" t="s">
        <v>119</v>
      </c>
      <c r="BM92" s="176" t="s">
        <v>223</v>
      </c>
    </row>
    <row r="93" spans="1:65" s="11" customFormat="1" ht="25.9" customHeight="1">
      <c r="B93" s="151"/>
      <c r="C93" s="152"/>
      <c r="D93" s="153" t="s">
        <v>68</v>
      </c>
      <c r="E93" s="154" t="s">
        <v>153</v>
      </c>
      <c r="F93" s="154" t="s">
        <v>154</v>
      </c>
      <c r="G93" s="152"/>
      <c r="H93" s="152"/>
      <c r="I93" s="155"/>
      <c r="J93" s="156">
        <f>BK93</f>
        <v>0</v>
      </c>
      <c r="K93" s="152"/>
      <c r="L93" s="157"/>
      <c r="M93" s="158"/>
      <c r="N93" s="159"/>
      <c r="O93" s="159"/>
      <c r="P93" s="160">
        <f>SUM(P94:P102)</f>
        <v>0</v>
      </c>
      <c r="Q93" s="159"/>
      <c r="R93" s="160">
        <f>SUM(R94:R102)</f>
        <v>0</v>
      </c>
      <c r="S93" s="159"/>
      <c r="T93" s="161">
        <f>SUM(T94:T102)</f>
        <v>0</v>
      </c>
      <c r="AR93" s="162" t="s">
        <v>76</v>
      </c>
      <c r="AT93" s="163" t="s">
        <v>68</v>
      </c>
      <c r="AU93" s="163" t="s">
        <v>7</v>
      </c>
      <c r="AY93" s="162" t="s">
        <v>114</v>
      </c>
      <c r="BK93" s="164">
        <f>SUM(BK94:BK102)</f>
        <v>0</v>
      </c>
    </row>
    <row r="94" spans="1:65" s="2" customFormat="1" ht="24.2" customHeight="1">
      <c r="A94" s="34"/>
      <c r="B94" s="35"/>
      <c r="C94" s="165" t="s">
        <v>148</v>
      </c>
      <c r="D94" s="165" t="s">
        <v>115</v>
      </c>
      <c r="E94" s="166" t="s">
        <v>156</v>
      </c>
      <c r="F94" s="167" t="s">
        <v>157</v>
      </c>
      <c r="G94" s="168" t="s">
        <v>151</v>
      </c>
      <c r="H94" s="169">
        <v>4.26</v>
      </c>
      <c r="I94" s="170"/>
      <c r="J94" s="171">
        <f t="shared" ref="J94:J102" si="10">ROUND(I94*H94,2)</f>
        <v>0</v>
      </c>
      <c r="K94" s="167" t="s">
        <v>18</v>
      </c>
      <c r="L94" s="39"/>
      <c r="M94" s="172" t="s">
        <v>18</v>
      </c>
      <c r="N94" s="173" t="s">
        <v>40</v>
      </c>
      <c r="O94" s="64"/>
      <c r="P94" s="174">
        <f t="shared" ref="P94:P102" si="11">O94*H94</f>
        <v>0</v>
      </c>
      <c r="Q94" s="174">
        <v>0</v>
      </c>
      <c r="R94" s="174">
        <f t="shared" ref="R94:R102" si="12">Q94*H94</f>
        <v>0</v>
      </c>
      <c r="S94" s="174">
        <v>0</v>
      </c>
      <c r="T94" s="175">
        <f t="shared" ref="T94:T102" si="13">S94*H94</f>
        <v>0</v>
      </c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R94" s="176" t="s">
        <v>119</v>
      </c>
      <c r="AT94" s="176" t="s">
        <v>115</v>
      </c>
      <c r="AU94" s="176" t="s">
        <v>76</v>
      </c>
      <c r="AY94" s="17" t="s">
        <v>114</v>
      </c>
      <c r="BE94" s="177">
        <f t="shared" ref="BE94:BE102" si="14">IF(N94="základní",J94,0)</f>
        <v>0</v>
      </c>
      <c r="BF94" s="177">
        <f t="shared" ref="BF94:BF102" si="15">IF(N94="snížená",J94,0)</f>
        <v>0</v>
      </c>
      <c r="BG94" s="177">
        <f t="shared" ref="BG94:BG102" si="16">IF(N94="zákl. přenesená",J94,0)</f>
        <v>0</v>
      </c>
      <c r="BH94" s="177">
        <f t="shared" ref="BH94:BH102" si="17">IF(N94="sníž. přenesená",J94,0)</f>
        <v>0</v>
      </c>
      <c r="BI94" s="177">
        <f t="shared" ref="BI94:BI102" si="18">IF(N94="nulová",J94,0)</f>
        <v>0</v>
      </c>
      <c r="BJ94" s="17" t="s">
        <v>76</v>
      </c>
      <c r="BK94" s="177">
        <f t="shared" ref="BK94:BK102" si="19">ROUND(I94*H94,2)</f>
        <v>0</v>
      </c>
      <c r="BL94" s="17" t="s">
        <v>119</v>
      </c>
      <c r="BM94" s="176" t="s">
        <v>224</v>
      </c>
    </row>
    <row r="95" spans="1:65" s="2" customFormat="1" ht="24.2" customHeight="1">
      <c r="A95" s="34"/>
      <c r="B95" s="35"/>
      <c r="C95" s="165" t="s">
        <v>155</v>
      </c>
      <c r="D95" s="165" t="s">
        <v>115</v>
      </c>
      <c r="E95" s="166" t="s">
        <v>160</v>
      </c>
      <c r="F95" s="167" t="s">
        <v>161</v>
      </c>
      <c r="G95" s="168" t="s">
        <v>151</v>
      </c>
      <c r="H95" s="169">
        <v>2.0499999999999998</v>
      </c>
      <c r="I95" s="170"/>
      <c r="J95" s="171">
        <f t="shared" si="10"/>
        <v>0</v>
      </c>
      <c r="K95" s="167" t="s">
        <v>18</v>
      </c>
      <c r="L95" s="39"/>
      <c r="M95" s="172" t="s">
        <v>18</v>
      </c>
      <c r="N95" s="173" t="s">
        <v>40</v>
      </c>
      <c r="O95" s="64"/>
      <c r="P95" s="174">
        <f t="shared" si="11"/>
        <v>0</v>
      </c>
      <c r="Q95" s="174">
        <v>0</v>
      </c>
      <c r="R95" s="174">
        <f t="shared" si="12"/>
        <v>0</v>
      </c>
      <c r="S95" s="174">
        <v>0</v>
      </c>
      <c r="T95" s="175">
        <f t="shared" si="13"/>
        <v>0</v>
      </c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R95" s="176" t="s">
        <v>119</v>
      </c>
      <c r="AT95" s="176" t="s">
        <v>115</v>
      </c>
      <c r="AU95" s="176" t="s">
        <v>76</v>
      </c>
      <c r="AY95" s="17" t="s">
        <v>114</v>
      </c>
      <c r="BE95" s="177">
        <f t="shared" si="14"/>
        <v>0</v>
      </c>
      <c r="BF95" s="177">
        <f t="shared" si="15"/>
        <v>0</v>
      </c>
      <c r="BG95" s="177">
        <f t="shared" si="16"/>
        <v>0</v>
      </c>
      <c r="BH95" s="177">
        <f t="shared" si="17"/>
        <v>0</v>
      </c>
      <c r="BI95" s="177">
        <f t="shared" si="18"/>
        <v>0</v>
      </c>
      <c r="BJ95" s="17" t="s">
        <v>76</v>
      </c>
      <c r="BK95" s="177">
        <f t="shared" si="19"/>
        <v>0</v>
      </c>
      <c r="BL95" s="17" t="s">
        <v>119</v>
      </c>
      <c r="BM95" s="176" t="s">
        <v>225</v>
      </c>
    </row>
    <row r="96" spans="1:65" s="2" customFormat="1" ht="24.2" customHeight="1">
      <c r="A96" s="34"/>
      <c r="B96" s="35"/>
      <c r="C96" s="165" t="s">
        <v>159</v>
      </c>
      <c r="D96" s="165" t="s">
        <v>115</v>
      </c>
      <c r="E96" s="166" t="s">
        <v>226</v>
      </c>
      <c r="F96" s="167" t="s">
        <v>227</v>
      </c>
      <c r="G96" s="168" t="s">
        <v>151</v>
      </c>
      <c r="H96" s="169">
        <v>3.09</v>
      </c>
      <c r="I96" s="170"/>
      <c r="J96" s="171">
        <f t="shared" si="10"/>
        <v>0</v>
      </c>
      <c r="K96" s="167" t="s">
        <v>18</v>
      </c>
      <c r="L96" s="39"/>
      <c r="M96" s="172" t="s">
        <v>18</v>
      </c>
      <c r="N96" s="173" t="s">
        <v>40</v>
      </c>
      <c r="O96" s="64"/>
      <c r="P96" s="174">
        <f t="shared" si="11"/>
        <v>0</v>
      </c>
      <c r="Q96" s="174">
        <v>0</v>
      </c>
      <c r="R96" s="174">
        <f t="shared" si="12"/>
        <v>0</v>
      </c>
      <c r="S96" s="174">
        <v>0</v>
      </c>
      <c r="T96" s="175">
        <f t="shared" si="13"/>
        <v>0</v>
      </c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R96" s="176" t="s">
        <v>119</v>
      </c>
      <c r="AT96" s="176" t="s">
        <v>115</v>
      </c>
      <c r="AU96" s="176" t="s">
        <v>76</v>
      </c>
      <c r="AY96" s="17" t="s">
        <v>114</v>
      </c>
      <c r="BE96" s="177">
        <f t="shared" si="14"/>
        <v>0</v>
      </c>
      <c r="BF96" s="177">
        <f t="shared" si="15"/>
        <v>0</v>
      </c>
      <c r="BG96" s="177">
        <f t="shared" si="16"/>
        <v>0</v>
      </c>
      <c r="BH96" s="177">
        <f t="shared" si="17"/>
        <v>0</v>
      </c>
      <c r="BI96" s="177">
        <f t="shared" si="18"/>
        <v>0</v>
      </c>
      <c r="BJ96" s="17" t="s">
        <v>76</v>
      </c>
      <c r="BK96" s="177">
        <f t="shared" si="19"/>
        <v>0</v>
      </c>
      <c r="BL96" s="17" t="s">
        <v>119</v>
      </c>
      <c r="BM96" s="176" t="s">
        <v>228</v>
      </c>
    </row>
    <row r="97" spans="1:65" s="2" customFormat="1" ht="24.2" customHeight="1">
      <c r="A97" s="34"/>
      <c r="B97" s="35"/>
      <c r="C97" s="165" t="s">
        <v>163</v>
      </c>
      <c r="D97" s="165" t="s">
        <v>115</v>
      </c>
      <c r="E97" s="166" t="s">
        <v>164</v>
      </c>
      <c r="F97" s="167" t="s">
        <v>165</v>
      </c>
      <c r="G97" s="168" t="s">
        <v>151</v>
      </c>
      <c r="H97" s="169">
        <v>7.36</v>
      </c>
      <c r="I97" s="170"/>
      <c r="J97" s="171">
        <f t="shared" si="10"/>
        <v>0</v>
      </c>
      <c r="K97" s="167" t="s">
        <v>18</v>
      </c>
      <c r="L97" s="39"/>
      <c r="M97" s="172" t="s">
        <v>18</v>
      </c>
      <c r="N97" s="173" t="s">
        <v>40</v>
      </c>
      <c r="O97" s="64"/>
      <c r="P97" s="174">
        <f t="shared" si="11"/>
        <v>0</v>
      </c>
      <c r="Q97" s="174">
        <v>0</v>
      </c>
      <c r="R97" s="174">
        <f t="shared" si="12"/>
        <v>0</v>
      </c>
      <c r="S97" s="174">
        <v>0</v>
      </c>
      <c r="T97" s="175">
        <f t="shared" si="13"/>
        <v>0</v>
      </c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R97" s="176" t="s">
        <v>119</v>
      </c>
      <c r="AT97" s="176" t="s">
        <v>115</v>
      </c>
      <c r="AU97" s="176" t="s">
        <v>76</v>
      </c>
      <c r="AY97" s="17" t="s">
        <v>114</v>
      </c>
      <c r="BE97" s="177">
        <f t="shared" si="14"/>
        <v>0</v>
      </c>
      <c r="BF97" s="177">
        <f t="shared" si="15"/>
        <v>0</v>
      </c>
      <c r="BG97" s="177">
        <f t="shared" si="16"/>
        <v>0</v>
      </c>
      <c r="BH97" s="177">
        <f t="shared" si="17"/>
        <v>0</v>
      </c>
      <c r="BI97" s="177">
        <f t="shared" si="18"/>
        <v>0</v>
      </c>
      <c r="BJ97" s="17" t="s">
        <v>76</v>
      </c>
      <c r="BK97" s="177">
        <f t="shared" si="19"/>
        <v>0</v>
      </c>
      <c r="BL97" s="17" t="s">
        <v>119</v>
      </c>
      <c r="BM97" s="176" t="s">
        <v>229</v>
      </c>
    </row>
    <row r="98" spans="1:65" s="2" customFormat="1" ht="24.2" customHeight="1">
      <c r="A98" s="34"/>
      <c r="B98" s="35"/>
      <c r="C98" s="165" t="s">
        <v>167</v>
      </c>
      <c r="D98" s="165" t="s">
        <v>115</v>
      </c>
      <c r="E98" s="166" t="s">
        <v>168</v>
      </c>
      <c r="F98" s="167" t="s">
        <v>169</v>
      </c>
      <c r="G98" s="168" t="s">
        <v>151</v>
      </c>
      <c r="H98" s="169">
        <v>12.34</v>
      </c>
      <c r="I98" s="170"/>
      <c r="J98" s="171">
        <f t="shared" si="10"/>
        <v>0</v>
      </c>
      <c r="K98" s="167" t="s">
        <v>18</v>
      </c>
      <c r="L98" s="39"/>
      <c r="M98" s="172" t="s">
        <v>18</v>
      </c>
      <c r="N98" s="173" t="s">
        <v>40</v>
      </c>
      <c r="O98" s="64"/>
      <c r="P98" s="174">
        <f t="shared" si="11"/>
        <v>0</v>
      </c>
      <c r="Q98" s="174">
        <v>0</v>
      </c>
      <c r="R98" s="174">
        <f t="shared" si="12"/>
        <v>0</v>
      </c>
      <c r="S98" s="174">
        <v>0</v>
      </c>
      <c r="T98" s="175">
        <f t="shared" si="13"/>
        <v>0</v>
      </c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R98" s="176" t="s">
        <v>119</v>
      </c>
      <c r="AT98" s="176" t="s">
        <v>115</v>
      </c>
      <c r="AU98" s="176" t="s">
        <v>76</v>
      </c>
      <c r="AY98" s="17" t="s">
        <v>114</v>
      </c>
      <c r="BE98" s="177">
        <f t="shared" si="14"/>
        <v>0</v>
      </c>
      <c r="BF98" s="177">
        <f t="shared" si="15"/>
        <v>0</v>
      </c>
      <c r="BG98" s="177">
        <f t="shared" si="16"/>
        <v>0</v>
      </c>
      <c r="BH98" s="177">
        <f t="shared" si="17"/>
        <v>0</v>
      </c>
      <c r="BI98" s="177">
        <f t="shared" si="18"/>
        <v>0</v>
      </c>
      <c r="BJ98" s="17" t="s">
        <v>76</v>
      </c>
      <c r="BK98" s="177">
        <f t="shared" si="19"/>
        <v>0</v>
      </c>
      <c r="BL98" s="17" t="s">
        <v>119</v>
      </c>
      <c r="BM98" s="176" t="s">
        <v>230</v>
      </c>
    </row>
    <row r="99" spans="1:65" s="2" customFormat="1" ht="24.2" customHeight="1">
      <c r="A99" s="34"/>
      <c r="B99" s="35"/>
      <c r="C99" s="165" t="s">
        <v>171</v>
      </c>
      <c r="D99" s="165" t="s">
        <v>115</v>
      </c>
      <c r="E99" s="166" t="s">
        <v>172</v>
      </c>
      <c r="F99" s="167" t="s">
        <v>173</v>
      </c>
      <c r="G99" s="168" t="s">
        <v>151</v>
      </c>
      <c r="H99" s="169">
        <v>9.09</v>
      </c>
      <c r="I99" s="170"/>
      <c r="J99" s="171">
        <f t="shared" si="10"/>
        <v>0</v>
      </c>
      <c r="K99" s="167" t="s">
        <v>18</v>
      </c>
      <c r="L99" s="39"/>
      <c r="M99" s="172" t="s">
        <v>18</v>
      </c>
      <c r="N99" s="173" t="s">
        <v>40</v>
      </c>
      <c r="O99" s="64"/>
      <c r="P99" s="174">
        <f t="shared" si="11"/>
        <v>0</v>
      </c>
      <c r="Q99" s="174">
        <v>0</v>
      </c>
      <c r="R99" s="174">
        <f t="shared" si="12"/>
        <v>0</v>
      </c>
      <c r="S99" s="174">
        <v>0</v>
      </c>
      <c r="T99" s="175">
        <f t="shared" si="13"/>
        <v>0</v>
      </c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R99" s="176" t="s">
        <v>119</v>
      </c>
      <c r="AT99" s="176" t="s">
        <v>115</v>
      </c>
      <c r="AU99" s="176" t="s">
        <v>76</v>
      </c>
      <c r="AY99" s="17" t="s">
        <v>114</v>
      </c>
      <c r="BE99" s="177">
        <f t="shared" si="14"/>
        <v>0</v>
      </c>
      <c r="BF99" s="177">
        <f t="shared" si="15"/>
        <v>0</v>
      </c>
      <c r="BG99" s="177">
        <f t="shared" si="16"/>
        <v>0</v>
      </c>
      <c r="BH99" s="177">
        <f t="shared" si="17"/>
        <v>0</v>
      </c>
      <c r="BI99" s="177">
        <f t="shared" si="18"/>
        <v>0</v>
      </c>
      <c r="BJ99" s="17" t="s">
        <v>76</v>
      </c>
      <c r="BK99" s="177">
        <f t="shared" si="19"/>
        <v>0</v>
      </c>
      <c r="BL99" s="17" t="s">
        <v>119</v>
      </c>
      <c r="BM99" s="176" t="s">
        <v>231</v>
      </c>
    </row>
    <row r="100" spans="1:65" s="2" customFormat="1" ht="24.2" customHeight="1">
      <c r="A100" s="34"/>
      <c r="B100" s="35"/>
      <c r="C100" s="165" t="s">
        <v>175</v>
      </c>
      <c r="D100" s="165" t="s">
        <v>115</v>
      </c>
      <c r="E100" s="166" t="s">
        <v>176</v>
      </c>
      <c r="F100" s="167" t="s">
        <v>177</v>
      </c>
      <c r="G100" s="168" t="s">
        <v>151</v>
      </c>
      <c r="H100" s="169">
        <v>2.86</v>
      </c>
      <c r="I100" s="170"/>
      <c r="J100" s="171">
        <f t="shared" si="10"/>
        <v>0</v>
      </c>
      <c r="K100" s="167" t="s">
        <v>18</v>
      </c>
      <c r="L100" s="39"/>
      <c r="M100" s="172" t="s">
        <v>18</v>
      </c>
      <c r="N100" s="173" t="s">
        <v>40</v>
      </c>
      <c r="O100" s="64"/>
      <c r="P100" s="174">
        <f t="shared" si="11"/>
        <v>0</v>
      </c>
      <c r="Q100" s="174">
        <v>0</v>
      </c>
      <c r="R100" s="174">
        <f t="shared" si="12"/>
        <v>0</v>
      </c>
      <c r="S100" s="174">
        <v>0</v>
      </c>
      <c r="T100" s="175">
        <f t="shared" si="13"/>
        <v>0</v>
      </c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R100" s="176" t="s">
        <v>119</v>
      </c>
      <c r="AT100" s="176" t="s">
        <v>115</v>
      </c>
      <c r="AU100" s="176" t="s">
        <v>76</v>
      </c>
      <c r="AY100" s="17" t="s">
        <v>114</v>
      </c>
      <c r="BE100" s="177">
        <f t="shared" si="14"/>
        <v>0</v>
      </c>
      <c r="BF100" s="177">
        <f t="shared" si="15"/>
        <v>0</v>
      </c>
      <c r="BG100" s="177">
        <f t="shared" si="16"/>
        <v>0</v>
      </c>
      <c r="BH100" s="177">
        <f t="shared" si="17"/>
        <v>0</v>
      </c>
      <c r="BI100" s="177">
        <f t="shared" si="18"/>
        <v>0</v>
      </c>
      <c r="BJ100" s="17" t="s">
        <v>76</v>
      </c>
      <c r="BK100" s="177">
        <f t="shared" si="19"/>
        <v>0</v>
      </c>
      <c r="BL100" s="17" t="s">
        <v>119</v>
      </c>
      <c r="BM100" s="176" t="s">
        <v>232</v>
      </c>
    </row>
    <row r="101" spans="1:65" s="2" customFormat="1" ht="24.2" customHeight="1">
      <c r="A101" s="34"/>
      <c r="B101" s="35"/>
      <c r="C101" s="165" t="s">
        <v>179</v>
      </c>
      <c r="D101" s="165" t="s">
        <v>115</v>
      </c>
      <c r="E101" s="166" t="s">
        <v>180</v>
      </c>
      <c r="F101" s="167" t="s">
        <v>181</v>
      </c>
      <c r="G101" s="168" t="s">
        <v>151</v>
      </c>
      <c r="H101" s="169">
        <v>10.9</v>
      </c>
      <c r="I101" s="170"/>
      <c r="J101" s="171">
        <f t="shared" si="10"/>
        <v>0</v>
      </c>
      <c r="K101" s="167" t="s">
        <v>18</v>
      </c>
      <c r="L101" s="39"/>
      <c r="M101" s="172" t="s">
        <v>18</v>
      </c>
      <c r="N101" s="173" t="s">
        <v>40</v>
      </c>
      <c r="O101" s="64"/>
      <c r="P101" s="174">
        <f t="shared" si="11"/>
        <v>0</v>
      </c>
      <c r="Q101" s="174">
        <v>0</v>
      </c>
      <c r="R101" s="174">
        <f t="shared" si="12"/>
        <v>0</v>
      </c>
      <c r="S101" s="174">
        <v>0</v>
      </c>
      <c r="T101" s="175">
        <f t="shared" si="13"/>
        <v>0</v>
      </c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R101" s="176" t="s">
        <v>119</v>
      </c>
      <c r="AT101" s="176" t="s">
        <v>115</v>
      </c>
      <c r="AU101" s="176" t="s">
        <v>76</v>
      </c>
      <c r="AY101" s="17" t="s">
        <v>114</v>
      </c>
      <c r="BE101" s="177">
        <f t="shared" si="14"/>
        <v>0</v>
      </c>
      <c r="BF101" s="177">
        <f t="shared" si="15"/>
        <v>0</v>
      </c>
      <c r="BG101" s="177">
        <f t="shared" si="16"/>
        <v>0</v>
      </c>
      <c r="BH101" s="177">
        <f t="shared" si="17"/>
        <v>0</v>
      </c>
      <c r="BI101" s="177">
        <f t="shared" si="18"/>
        <v>0</v>
      </c>
      <c r="BJ101" s="17" t="s">
        <v>76</v>
      </c>
      <c r="BK101" s="177">
        <f t="shared" si="19"/>
        <v>0</v>
      </c>
      <c r="BL101" s="17" t="s">
        <v>119</v>
      </c>
      <c r="BM101" s="176" t="s">
        <v>233</v>
      </c>
    </row>
    <row r="102" spans="1:65" s="2" customFormat="1" ht="16.5" customHeight="1">
      <c r="A102" s="34"/>
      <c r="B102" s="35"/>
      <c r="C102" s="165" t="s">
        <v>183</v>
      </c>
      <c r="D102" s="165" t="s">
        <v>115</v>
      </c>
      <c r="E102" s="166" t="s">
        <v>184</v>
      </c>
      <c r="F102" s="167" t="s">
        <v>185</v>
      </c>
      <c r="G102" s="168" t="s">
        <v>186</v>
      </c>
      <c r="H102" s="169">
        <v>51.94</v>
      </c>
      <c r="I102" s="170"/>
      <c r="J102" s="171">
        <f t="shared" si="10"/>
        <v>0</v>
      </c>
      <c r="K102" s="167" t="s">
        <v>18</v>
      </c>
      <c r="L102" s="39"/>
      <c r="M102" s="172" t="s">
        <v>18</v>
      </c>
      <c r="N102" s="173" t="s">
        <v>40</v>
      </c>
      <c r="O102" s="64"/>
      <c r="P102" s="174">
        <f t="shared" si="11"/>
        <v>0</v>
      </c>
      <c r="Q102" s="174">
        <v>0</v>
      </c>
      <c r="R102" s="174">
        <f t="shared" si="12"/>
        <v>0</v>
      </c>
      <c r="S102" s="174">
        <v>0</v>
      </c>
      <c r="T102" s="175">
        <f t="shared" si="13"/>
        <v>0</v>
      </c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R102" s="176" t="s">
        <v>119</v>
      </c>
      <c r="AT102" s="176" t="s">
        <v>115</v>
      </c>
      <c r="AU102" s="176" t="s">
        <v>76</v>
      </c>
      <c r="AY102" s="17" t="s">
        <v>114</v>
      </c>
      <c r="BE102" s="177">
        <f t="shared" si="14"/>
        <v>0</v>
      </c>
      <c r="BF102" s="177">
        <f t="shared" si="15"/>
        <v>0</v>
      </c>
      <c r="BG102" s="177">
        <f t="shared" si="16"/>
        <v>0</v>
      </c>
      <c r="BH102" s="177">
        <f t="shared" si="17"/>
        <v>0</v>
      </c>
      <c r="BI102" s="177">
        <f t="shared" si="18"/>
        <v>0</v>
      </c>
      <c r="BJ102" s="17" t="s">
        <v>76</v>
      </c>
      <c r="BK102" s="177">
        <f t="shared" si="19"/>
        <v>0</v>
      </c>
      <c r="BL102" s="17" t="s">
        <v>119</v>
      </c>
      <c r="BM102" s="176" t="s">
        <v>234</v>
      </c>
    </row>
    <row r="103" spans="1:65" s="11" customFormat="1" ht="25.9" customHeight="1">
      <c r="B103" s="151"/>
      <c r="C103" s="152"/>
      <c r="D103" s="153" t="s">
        <v>68</v>
      </c>
      <c r="E103" s="154" t="s">
        <v>188</v>
      </c>
      <c r="F103" s="154" t="s">
        <v>189</v>
      </c>
      <c r="G103" s="152"/>
      <c r="H103" s="152"/>
      <c r="I103" s="155"/>
      <c r="J103" s="156">
        <f>BK103</f>
        <v>0</v>
      </c>
      <c r="K103" s="152"/>
      <c r="L103" s="157"/>
      <c r="M103" s="158"/>
      <c r="N103" s="159"/>
      <c r="O103" s="159"/>
      <c r="P103" s="160">
        <f>SUM(P104:P111)</f>
        <v>0</v>
      </c>
      <c r="Q103" s="159"/>
      <c r="R103" s="160">
        <f>SUM(R104:R111)</f>
        <v>0</v>
      </c>
      <c r="S103" s="159"/>
      <c r="T103" s="161">
        <f>SUM(T104:T111)</f>
        <v>0</v>
      </c>
      <c r="AR103" s="162" t="s">
        <v>76</v>
      </c>
      <c r="AT103" s="163" t="s">
        <v>68</v>
      </c>
      <c r="AU103" s="163" t="s">
        <v>7</v>
      </c>
      <c r="AY103" s="162" t="s">
        <v>114</v>
      </c>
      <c r="BK103" s="164">
        <f>SUM(BK104:BK111)</f>
        <v>0</v>
      </c>
    </row>
    <row r="104" spans="1:65" s="2" customFormat="1" ht="16.5" customHeight="1">
      <c r="A104" s="34"/>
      <c r="B104" s="35"/>
      <c r="C104" s="165" t="s">
        <v>190</v>
      </c>
      <c r="D104" s="165" t="s">
        <v>115</v>
      </c>
      <c r="E104" s="166" t="s">
        <v>191</v>
      </c>
      <c r="F104" s="167" t="s">
        <v>192</v>
      </c>
      <c r="G104" s="168" t="s">
        <v>151</v>
      </c>
      <c r="H104" s="169">
        <v>51.94</v>
      </c>
      <c r="I104" s="170"/>
      <c r="J104" s="171">
        <f>ROUND(I104*H104,2)</f>
        <v>0</v>
      </c>
      <c r="K104" s="167" t="s">
        <v>18</v>
      </c>
      <c r="L104" s="39"/>
      <c r="M104" s="172" t="s">
        <v>18</v>
      </c>
      <c r="N104" s="173" t="s">
        <v>40</v>
      </c>
      <c r="O104" s="64"/>
      <c r="P104" s="174">
        <f>O104*H104</f>
        <v>0</v>
      </c>
      <c r="Q104" s="174">
        <v>0</v>
      </c>
      <c r="R104" s="174">
        <f>Q104*H104</f>
        <v>0</v>
      </c>
      <c r="S104" s="174">
        <v>0</v>
      </c>
      <c r="T104" s="175">
        <f>S104*H104</f>
        <v>0</v>
      </c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R104" s="176" t="s">
        <v>119</v>
      </c>
      <c r="AT104" s="176" t="s">
        <v>115</v>
      </c>
      <c r="AU104" s="176" t="s">
        <v>76</v>
      </c>
      <c r="AY104" s="17" t="s">
        <v>114</v>
      </c>
      <c r="BE104" s="177">
        <f>IF(N104="základní",J104,0)</f>
        <v>0</v>
      </c>
      <c r="BF104" s="177">
        <f>IF(N104="snížená",J104,0)</f>
        <v>0</v>
      </c>
      <c r="BG104" s="177">
        <f>IF(N104="zákl. přenesená",J104,0)</f>
        <v>0</v>
      </c>
      <c r="BH104" s="177">
        <f>IF(N104="sníž. přenesená",J104,0)</f>
        <v>0</v>
      </c>
      <c r="BI104" s="177">
        <f>IF(N104="nulová",J104,0)</f>
        <v>0</v>
      </c>
      <c r="BJ104" s="17" t="s">
        <v>76</v>
      </c>
      <c r="BK104" s="177">
        <f>ROUND(I104*H104,2)</f>
        <v>0</v>
      </c>
      <c r="BL104" s="17" t="s">
        <v>119</v>
      </c>
      <c r="BM104" s="176" t="s">
        <v>235</v>
      </c>
    </row>
    <row r="105" spans="1:65" s="2" customFormat="1" ht="16.5" customHeight="1">
      <c r="A105" s="34"/>
      <c r="B105" s="35"/>
      <c r="C105" s="165" t="s">
        <v>194</v>
      </c>
      <c r="D105" s="165" t="s">
        <v>115</v>
      </c>
      <c r="E105" s="166" t="s">
        <v>195</v>
      </c>
      <c r="F105" s="167" t="s">
        <v>196</v>
      </c>
      <c r="G105" s="168" t="s">
        <v>151</v>
      </c>
      <c r="H105" s="169">
        <v>62.7</v>
      </c>
      <c r="I105" s="170"/>
      <c r="J105" s="171">
        <f>ROUND(I105*H105,2)</f>
        <v>0</v>
      </c>
      <c r="K105" s="167" t="s">
        <v>18</v>
      </c>
      <c r="L105" s="39"/>
      <c r="M105" s="172" t="s">
        <v>18</v>
      </c>
      <c r="N105" s="173" t="s">
        <v>40</v>
      </c>
      <c r="O105" s="64"/>
      <c r="P105" s="174">
        <f>O105*H105</f>
        <v>0</v>
      </c>
      <c r="Q105" s="174">
        <v>0</v>
      </c>
      <c r="R105" s="174">
        <f>Q105*H105</f>
        <v>0</v>
      </c>
      <c r="S105" s="174">
        <v>0</v>
      </c>
      <c r="T105" s="175">
        <f>S105*H105</f>
        <v>0</v>
      </c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R105" s="176" t="s">
        <v>119</v>
      </c>
      <c r="AT105" s="176" t="s">
        <v>115</v>
      </c>
      <c r="AU105" s="176" t="s">
        <v>76</v>
      </c>
      <c r="AY105" s="17" t="s">
        <v>114</v>
      </c>
      <c r="BE105" s="177">
        <f>IF(N105="základní",J105,0)</f>
        <v>0</v>
      </c>
      <c r="BF105" s="177">
        <f>IF(N105="snížená",J105,0)</f>
        <v>0</v>
      </c>
      <c r="BG105" s="177">
        <f>IF(N105="zákl. přenesená",J105,0)</f>
        <v>0</v>
      </c>
      <c r="BH105" s="177">
        <f>IF(N105="sníž. přenesená",J105,0)</f>
        <v>0</v>
      </c>
      <c r="BI105" s="177">
        <f>IF(N105="nulová",J105,0)</f>
        <v>0</v>
      </c>
      <c r="BJ105" s="17" t="s">
        <v>76</v>
      </c>
      <c r="BK105" s="177">
        <f>ROUND(I105*H105,2)</f>
        <v>0</v>
      </c>
      <c r="BL105" s="17" t="s">
        <v>119</v>
      </c>
      <c r="BM105" s="176" t="s">
        <v>236</v>
      </c>
    </row>
    <row r="106" spans="1:65" s="12" customFormat="1" ht="11.25">
      <c r="B106" s="178"/>
      <c r="C106" s="179"/>
      <c r="D106" s="180" t="s">
        <v>198</v>
      </c>
      <c r="E106" s="181" t="s">
        <v>18</v>
      </c>
      <c r="F106" s="182" t="s">
        <v>237</v>
      </c>
      <c r="G106" s="179"/>
      <c r="H106" s="183">
        <v>4.4000000000000004</v>
      </c>
      <c r="I106" s="184"/>
      <c r="J106" s="179"/>
      <c r="K106" s="179"/>
      <c r="L106" s="185"/>
      <c r="M106" s="186"/>
      <c r="N106" s="187"/>
      <c r="O106" s="187"/>
      <c r="P106" s="187"/>
      <c r="Q106" s="187"/>
      <c r="R106" s="187"/>
      <c r="S106" s="187"/>
      <c r="T106" s="188"/>
      <c r="AT106" s="189" t="s">
        <v>198</v>
      </c>
      <c r="AU106" s="189" t="s">
        <v>76</v>
      </c>
      <c r="AV106" s="12" t="s">
        <v>78</v>
      </c>
      <c r="AW106" s="12" t="s">
        <v>30</v>
      </c>
      <c r="AX106" s="12" t="s">
        <v>7</v>
      </c>
      <c r="AY106" s="189" t="s">
        <v>114</v>
      </c>
    </row>
    <row r="107" spans="1:65" s="12" customFormat="1" ht="11.25">
      <c r="B107" s="178"/>
      <c r="C107" s="179"/>
      <c r="D107" s="180" t="s">
        <v>198</v>
      </c>
      <c r="E107" s="181" t="s">
        <v>18</v>
      </c>
      <c r="F107" s="182" t="s">
        <v>238</v>
      </c>
      <c r="G107" s="179"/>
      <c r="H107" s="183">
        <v>6</v>
      </c>
      <c r="I107" s="184"/>
      <c r="J107" s="179"/>
      <c r="K107" s="179"/>
      <c r="L107" s="185"/>
      <c r="M107" s="186"/>
      <c r="N107" s="187"/>
      <c r="O107" s="187"/>
      <c r="P107" s="187"/>
      <c r="Q107" s="187"/>
      <c r="R107" s="187"/>
      <c r="S107" s="187"/>
      <c r="T107" s="188"/>
      <c r="AT107" s="189" t="s">
        <v>198</v>
      </c>
      <c r="AU107" s="189" t="s">
        <v>76</v>
      </c>
      <c r="AV107" s="12" t="s">
        <v>78</v>
      </c>
      <c r="AW107" s="12" t="s">
        <v>30</v>
      </c>
      <c r="AX107" s="12" t="s">
        <v>7</v>
      </c>
      <c r="AY107" s="189" t="s">
        <v>114</v>
      </c>
    </row>
    <row r="108" spans="1:65" s="12" customFormat="1" ht="11.25">
      <c r="B108" s="178"/>
      <c r="C108" s="179"/>
      <c r="D108" s="180" t="s">
        <v>198</v>
      </c>
      <c r="E108" s="181" t="s">
        <v>18</v>
      </c>
      <c r="F108" s="182" t="s">
        <v>239</v>
      </c>
      <c r="G108" s="179"/>
      <c r="H108" s="183">
        <v>8.1999999999999993</v>
      </c>
      <c r="I108" s="184"/>
      <c r="J108" s="179"/>
      <c r="K108" s="179"/>
      <c r="L108" s="185"/>
      <c r="M108" s="186"/>
      <c r="N108" s="187"/>
      <c r="O108" s="187"/>
      <c r="P108" s="187"/>
      <c r="Q108" s="187"/>
      <c r="R108" s="187"/>
      <c r="S108" s="187"/>
      <c r="T108" s="188"/>
      <c r="AT108" s="189" t="s">
        <v>198</v>
      </c>
      <c r="AU108" s="189" t="s">
        <v>76</v>
      </c>
      <c r="AV108" s="12" t="s">
        <v>78</v>
      </c>
      <c r="AW108" s="12" t="s">
        <v>30</v>
      </c>
      <c r="AX108" s="12" t="s">
        <v>7</v>
      </c>
      <c r="AY108" s="189" t="s">
        <v>114</v>
      </c>
    </row>
    <row r="109" spans="1:65" s="12" customFormat="1" ht="11.25">
      <c r="B109" s="178"/>
      <c r="C109" s="179"/>
      <c r="D109" s="180" t="s">
        <v>198</v>
      </c>
      <c r="E109" s="181" t="s">
        <v>18</v>
      </c>
      <c r="F109" s="182" t="s">
        <v>240</v>
      </c>
      <c r="G109" s="179"/>
      <c r="H109" s="183">
        <v>0.6</v>
      </c>
      <c r="I109" s="184"/>
      <c r="J109" s="179"/>
      <c r="K109" s="179"/>
      <c r="L109" s="185"/>
      <c r="M109" s="186"/>
      <c r="N109" s="187"/>
      <c r="O109" s="187"/>
      <c r="P109" s="187"/>
      <c r="Q109" s="187"/>
      <c r="R109" s="187"/>
      <c r="S109" s="187"/>
      <c r="T109" s="188"/>
      <c r="AT109" s="189" t="s">
        <v>198</v>
      </c>
      <c r="AU109" s="189" t="s">
        <v>76</v>
      </c>
      <c r="AV109" s="12" t="s">
        <v>78</v>
      </c>
      <c r="AW109" s="12" t="s">
        <v>30</v>
      </c>
      <c r="AX109" s="12" t="s">
        <v>7</v>
      </c>
      <c r="AY109" s="189" t="s">
        <v>114</v>
      </c>
    </row>
    <row r="110" spans="1:65" s="12" customFormat="1" ht="11.25">
      <c r="B110" s="178"/>
      <c r="C110" s="179"/>
      <c r="D110" s="180" t="s">
        <v>198</v>
      </c>
      <c r="E110" s="181" t="s">
        <v>18</v>
      </c>
      <c r="F110" s="182" t="s">
        <v>241</v>
      </c>
      <c r="G110" s="179"/>
      <c r="H110" s="183">
        <v>43.5</v>
      </c>
      <c r="I110" s="184"/>
      <c r="J110" s="179"/>
      <c r="K110" s="179"/>
      <c r="L110" s="185"/>
      <c r="M110" s="186"/>
      <c r="N110" s="187"/>
      <c r="O110" s="187"/>
      <c r="P110" s="187"/>
      <c r="Q110" s="187"/>
      <c r="R110" s="187"/>
      <c r="S110" s="187"/>
      <c r="T110" s="188"/>
      <c r="AT110" s="189" t="s">
        <v>198</v>
      </c>
      <c r="AU110" s="189" t="s">
        <v>76</v>
      </c>
      <c r="AV110" s="12" t="s">
        <v>78</v>
      </c>
      <c r="AW110" s="12" t="s">
        <v>30</v>
      </c>
      <c r="AX110" s="12" t="s">
        <v>7</v>
      </c>
      <c r="AY110" s="189" t="s">
        <v>114</v>
      </c>
    </row>
    <row r="111" spans="1:65" s="13" customFormat="1" ht="11.25">
      <c r="B111" s="190"/>
      <c r="C111" s="191"/>
      <c r="D111" s="180" t="s">
        <v>198</v>
      </c>
      <c r="E111" s="192" t="s">
        <v>18</v>
      </c>
      <c r="F111" s="193" t="s">
        <v>205</v>
      </c>
      <c r="G111" s="191"/>
      <c r="H111" s="194">
        <v>62.7</v>
      </c>
      <c r="I111" s="195"/>
      <c r="J111" s="191"/>
      <c r="K111" s="191"/>
      <c r="L111" s="196"/>
      <c r="M111" s="197"/>
      <c r="N111" s="198"/>
      <c r="O111" s="198"/>
      <c r="P111" s="198"/>
      <c r="Q111" s="198"/>
      <c r="R111" s="198"/>
      <c r="S111" s="198"/>
      <c r="T111" s="199"/>
      <c r="AT111" s="200" t="s">
        <v>198</v>
      </c>
      <c r="AU111" s="200" t="s">
        <v>76</v>
      </c>
      <c r="AV111" s="13" t="s">
        <v>119</v>
      </c>
      <c r="AW111" s="13" t="s">
        <v>30</v>
      </c>
      <c r="AX111" s="13" t="s">
        <v>76</v>
      </c>
      <c r="AY111" s="200" t="s">
        <v>114</v>
      </c>
    </row>
    <row r="112" spans="1:65" s="11" customFormat="1" ht="25.9" customHeight="1">
      <c r="B112" s="151"/>
      <c r="C112" s="152"/>
      <c r="D112" s="153" t="s">
        <v>68</v>
      </c>
      <c r="E112" s="154" t="s">
        <v>206</v>
      </c>
      <c r="F112" s="154" t="s">
        <v>207</v>
      </c>
      <c r="G112" s="152"/>
      <c r="H112" s="152"/>
      <c r="I112" s="155"/>
      <c r="J112" s="156">
        <f>BK112</f>
        <v>0</v>
      </c>
      <c r="K112" s="152"/>
      <c r="L112" s="157"/>
      <c r="M112" s="158"/>
      <c r="N112" s="159"/>
      <c r="O112" s="159"/>
      <c r="P112" s="160">
        <f>P113</f>
        <v>0</v>
      </c>
      <c r="Q112" s="159"/>
      <c r="R112" s="160">
        <f>R113</f>
        <v>0</v>
      </c>
      <c r="S112" s="159"/>
      <c r="T112" s="161">
        <f>T113</f>
        <v>0</v>
      </c>
      <c r="AR112" s="162" t="s">
        <v>76</v>
      </c>
      <c r="AT112" s="163" t="s">
        <v>68</v>
      </c>
      <c r="AU112" s="163" t="s">
        <v>7</v>
      </c>
      <c r="AY112" s="162" t="s">
        <v>114</v>
      </c>
      <c r="BK112" s="164">
        <f>BK113</f>
        <v>0</v>
      </c>
    </row>
    <row r="113" spans="1:65" s="2" customFormat="1" ht="16.5" customHeight="1">
      <c r="A113" s="34"/>
      <c r="B113" s="35"/>
      <c r="C113" s="165" t="s">
        <v>208</v>
      </c>
      <c r="D113" s="165" t="s">
        <v>115</v>
      </c>
      <c r="E113" s="166" t="s">
        <v>209</v>
      </c>
      <c r="F113" s="167" t="s">
        <v>210</v>
      </c>
      <c r="G113" s="168" t="s">
        <v>211</v>
      </c>
      <c r="H113" s="169">
        <v>0.15</v>
      </c>
      <c r="I113" s="170"/>
      <c r="J113" s="171">
        <f>ROUND(I113*H113,2)</f>
        <v>0</v>
      </c>
      <c r="K113" s="167" t="s">
        <v>18</v>
      </c>
      <c r="L113" s="39"/>
      <c r="M113" s="201" t="s">
        <v>18</v>
      </c>
      <c r="N113" s="202" t="s">
        <v>40</v>
      </c>
      <c r="O113" s="203"/>
      <c r="P113" s="204">
        <f>O113*H113</f>
        <v>0</v>
      </c>
      <c r="Q113" s="204">
        <v>0</v>
      </c>
      <c r="R113" s="204">
        <f>Q113*H113</f>
        <v>0</v>
      </c>
      <c r="S113" s="204">
        <v>0</v>
      </c>
      <c r="T113" s="205">
        <f>S113*H113</f>
        <v>0</v>
      </c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R113" s="176" t="s">
        <v>119</v>
      </c>
      <c r="AT113" s="176" t="s">
        <v>115</v>
      </c>
      <c r="AU113" s="176" t="s">
        <v>76</v>
      </c>
      <c r="AY113" s="17" t="s">
        <v>114</v>
      </c>
      <c r="BE113" s="177">
        <f>IF(N113="základní",J113,0)</f>
        <v>0</v>
      </c>
      <c r="BF113" s="177">
        <f>IF(N113="snížená",J113,0)</f>
        <v>0</v>
      </c>
      <c r="BG113" s="177">
        <f>IF(N113="zákl. přenesená",J113,0)</f>
        <v>0</v>
      </c>
      <c r="BH113" s="177">
        <f>IF(N113="sníž. přenesená",J113,0)</f>
        <v>0</v>
      </c>
      <c r="BI113" s="177">
        <f>IF(N113="nulová",J113,0)</f>
        <v>0</v>
      </c>
      <c r="BJ113" s="17" t="s">
        <v>76</v>
      </c>
      <c r="BK113" s="177">
        <f>ROUND(I113*H113,2)</f>
        <v>0</v>
      </c>
      <c r="BL113" s="17" t="s">
        <v>119</v>
      </c>
      <c r="BM113" s="176" t="s">
        <v>242</v>
      </c>
    </row>
    <row r="114" spans="1:65" s="2" customFormat="1" ht="6.95" customHeight="1">
      <c r="A114" s="34"/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39"/>
      <c r="M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</sheetData>
  <sheetProtection algorithmName="SHA-512" hashValue="KlHkEDN8eRkkWIlayQcVOyb6dTaMohuorY+xcpMdbi4MxRguj8y4mvGn7L/tYoRR9YXYr8oNUTlzhN4GMwPRvQ==" saltValue="ocYJMWNTVIoYV/kXZywRIYDJsx62lXjf5B3eJD7eG+I3cQmNHmGOboUhMwgzt0SwKwXqHfPMtmiE36RSE4cPkg==" spinCount="100000" sheet="1" objects="1" scenarios="1" formatColumns="0" formatRows="0" autoFilter="0"/>
  <autoFilter ref="C82:K113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0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AT2" s="17" t="s">
        <v>84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78</v>
      </c>
    </row>
    <row r="4" spans="1:46" s="1" customFormat="1" ht="24.95" customHeight="1">
      <c r="B4" s="20"/>
      <c r="D4" s="103" t="s">
        <v>88</v>
      </c>
      <c r="L4" s="20"/>
      <c r="M4" s="104" t="s">
        <v>9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15</v>
      </c>
      <c r="L6" s="20"/>
    </row>
    <row r="7" spans="1:46" s="1" customFormat="1" ht="16.5" customHeight="1">
      <c r="B7" s="20"/>
      <c r="E7" s="333" t="str">
        <f>'Rekapitulace stavby'!K6</f>
        <v>Černá Nisa, Liberec (Stráž n.N.-Ruprechtice), probírka BP, ř. km 0,135 - 4,787</v>
      </c>
      <c r="F7" s="334"/>
      <c r="G7" s="334"/>
      <c r="H7" s="334"/>
      <c r="L7" s="20"/>
    </row>
    <row r="8" spans="1:46" s="2" customFormat="1" ht="12" customHeight="1">
      <c r="A8" s="34"/>
      <c r="B8" s="39"/>
      <c r="C8" s="34"/>
      <c r="D8" s="105" t="s">
        <v>89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35" t="s">
        <v>243</v>
      </c>
      <c r="F9" s="336"/>
      <c r="G9" s="336"/>
      <c r="H9" s="336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17</v>
      </c>
      <c r="E11" s="34"/>
      <c r="F11" s="107" t="s">
        <v>18</v>
      </c>
      <c r="G11" s="34"/>
      <c r="H11" s="34"/>
      <c r="I11" s="105" t="s">
        <v>19</v>
      </c>
      <c r="J11" s="107" t="s">
        <v>18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20</v>
      </c>
      <c r="E12" s="34"/>
      <c r="F12" s="107" t="s">
        <v>21</v>
      </c>
      <c r="G12" s="34"/>
      <c r="H12" s="34"/>
      <c r="I12" s="105" t="s">
        <v>22</v>
      </c>
      <c r="J12" s="108" t="str">
        <f>'Rekapitulace stavby'!AN8</f>
        <v>29. 7. 2024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tr">
        <f>IF('Rekapitulace stavby'!AN10="","",'Rekapitulace stavby'!AN10)</f>
        <v/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tr">
        <f>IF('Rekapitulace stavby'!E11="","",'Rekapitulace stavby'!E11)</f>
        <v xml:space="preserve"> </v>
      </c>
      <c r="F15" s="34"/>
      <c r="G15" s="34"/>
      <c r="H15" s="34"/>
      <c r="I15" s="105" t="s">
        <v>26</v>
      </c>
      <c r="J15" s="107" t="str">
        <f>IF('Rekapitulace stavby'!AN11="","",'Rekapitulace stavby'!AN11)</f>
        <v/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27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37" t="str">
        <f>'Rekapitulace stavby'!E14</f>
        <v>Vyplň údaj</v>
      </c>
      <c r="F18" s="338"/>
      <c r="G18" s="338"/>
      <c r="H18" s="338"/>
      <c r="I18" s="105" t="s">
        <v>26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29</v>
      </c>
      <c r="E20" s="34"/>
      <c r="F20" s="34"/>
      <c r="G20" s="34"/>
      <c r="H20" s="34"/>
      <c r="I20" s="105" t="s">
        <v>25</v>
      </c>
      <c r="J20" s="107" t="str">
        <f>IF('Rekapitulace stavby'!AN16="","",'Rekapitulace stavby'!AN16)</f>
        <v/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tr">
        <f>IF('Rekapitulace stavby'!E17="","",'Rekapitulace stavby'!E17)</f>
        <v xml:space="preserve"> </v>
      </c>
      <c r="F21" s="34"/>
      <c r="G21" s="34"/>
      <c r="H21" s="34"/>
      <c r="I21" s="105" t="s">
        <v>26</v>
      </c>
      <c r="J21" s="107" t="str">
        <f>IF('Rekapitulace stavby'!AN17="","",'Rekapitulace stavby'!AN17)</f>
        <v/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31</v>
      </c>
      <c r="E23" s="34"/>
      <c r="F23" s="34"/>
      <c r="G23" s="34"/>
      <c r="H23" s="34"/>
      <c r="I23" s="105" t="s">
        <v>25</v>
      </c>
      <c r="J23" s="107" t="s">
        <v>18</v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">
        <v>32</v>
      </c>
      <c r="F24" s="34"/>
      <c r="G24" s="34"/>
      <c r="H24" s="34"/>
      <c r="I24" s="105" t="s">
        <v>26</v>
      </c>
      <c r="J24" s="107" t="s">
        <v>18</v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33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09"/>
      <c r="B27" s="110"/>
      <c r="C27" s="109"/>
      <c r="D27" s="109"/>
      <c r="E27" s="339" t="s">
        <v>18</v>
      </c>
      <c r="F27" s="339"/>
      <c r="G27" s="339"/>
      <c r="H27" s="339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35</v>
      </c>
      <c r="E30" s="34"/>
      <c r="F30" s="34"/>
      <c r="G30" s="34"/>
      <c r="H30" s="34"/>
      <c r="I30" s="34"/>
      <c r="J30" s="114">
        <f>ROUND(J83,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37</v>
      </c>
      <c r="G32" s="34"/>
      <c r="H32" s="34"/>
      <c r="I32" s="115" t="s">
        <v>36</v>
      </c>
      <c r="J32" s="115" t="s">
        <v>38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39</v>
      </c>
      <c r="E33" s="105" t="s">
        <v>40</v>
      </c>
      <c r="F33" s="117">
        <f>ROUND((SUM(BE83:BE108)),  2)</f>
        <v>0</v>
      </c>
      <c r="G33" s="34"/>
      <c r="H33" s="34"/>
      <c r="I33" s="118">
        <v>0</v>
      </c>
      <c r="J33" s="117">
        <f>ROUND(((SUM(BE83:BE108))*I33),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41</v>
      </c>
      <c r="F34" s="117">
        <f>ROUND((SUM(BF83:BF108)),  2)</f>
        <v>0</v>
      </c>
      <c r="G34" s="34"/>
      <c r="H34" s="34"/>
      <c r="I34" s="118">
        <v>0</v>
      </c>
      <c r="J34" s="117">
        <f>ROUND(((SUM(BF83:BF108))*I34),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42</v>
      </c>
      <c r="F35" s="117">
        <f>ROUND((SUM(BG83:BG108)),  2)</f>
        <v>0</v>
      </c>
      <c r="G35" s="34"/>
      <c r="H35" s="34"/>
      <c r="I35" s="118">
        <v>0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43</v>
      </c>
      <c r="F36" s="117">
        <f>ROUND((SUM(BH83:BH108)),  2)</f>
        <v>0</v>
      </c>
      <c r="G36" s="34"/>
      <c r="H36" s="34"/>
      <c r="I36" s="118">
        <v>0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44</v>
      </c>
      <c r="F37" s="117">
        <f>ROUND((SUM(BI83:BI108)),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45</v>
      </c>
      <c r="E39" s="121"/>
      <c r="F39" s="121"/>
      <c r="G39" s="122" t="s">
        <v>46</v>
      </c>
      <c r="H39" s="123" t="s">
        <v>47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91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15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6.5" customHeight="1">
      <c r="A48" s="34"/>
      <c r="B48" s="35"/>
      <c r="C48" s="36"/>
      <c r="D48" s="36"/>
      <c r="E48" s="340" t="str">
        <f>E7</f>
        <v>Černá Nisa, Liberec (Stráž n.N.-Ruprechtice), probírka BP, ř. km 0,135 - 4,787</v>
      </c>
      <c r="F48" s="341"/>
      <c r="G48" s="341"/>
      <c r="H48" s="341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89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customHeight="1">
      <c r="A50" s="34"/>
      <c r="B50" s="35"/>
      <c r="C50" s="36"/>
      <c r="D50" s="36"/>
      <c r="E50" s="293" t="str">
        <f>E9</f>
        <v>41924/3 - SO 03 - Lokalita č.3, ř.km 1,910-3,375</v>
      </c>
      <c r="F50" s="342"/>
      <c r="G50" s="342"/>
      <c r="H50" s="342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20</v>
      </c>
      <c r="D52" s="36"/>
      <c r="E52" s="36"/>
      <c r="F52" s="27" t="str">
        <f>F12</f>
        <v xml:space="preserve"> </v>
      </c>
      <c r="G52" s="36"/>
      <c r="H52" s="36"/>
      <c r="I52" s="29" t="s">
        <v>22</v>
      </c>
      <c r="J52" s="59" t="str">
        <f>IF(J12="","",J12)</f>
        <v>29. 7. 2024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5.2" customHeight="1">
      <c r="A54" s="34"/>
      <c r="B54" s="35"/>
      <c r="C54" s="29" t="s">
        <v>24</v>
      </c>
      <c r="D54" s="36"/>
      <c r="E54" s="36"/>
      <c r="F54" s="27" t="str">
        <f>E15</f>
        <v xml:space="preserve"> </v>
      </c>
      <c r="G54" s="36"/>
      <c r="H54" s="36"/>
      <c r="I54" s="29" t="s">
        <v>29</v>
      </c>
      <c r="J54" s="32" t="str">
        <f>E21</f>
        <v xml:space="preserve"> 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2" customHeight="1">
      <c r="A55" s="34"/>
      <c r="B55" s="35"/>
      <c r="C55" s="29" t="s">
        <v>27</v>
      </c>
      <c r="D55" s="36"/>
      <c r="E55" s="36"/>
      <c r="F55" s="27" t="str">
        <f>IF(E18="","",E18)</f>
        <v>Vyplň údaj</v>
      </c>
      <c r="G55" s="36"/>
      <c r="H55" s="36"/>
      <c r="I55" s="29" t="s">
        <v>31</v>
      </c>
      <c r="J55" s="32" t="str">
        <f>E24</f>
        <v>Hlubuček V.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92</v>
      </c>
      <c r="D57" s="131"/>
      <c r="E57" s="131"/>
      <c r="F57" s="131"/>
      <c r="G57" s="131"/>
      <c r="H57" s="131"/>
      <c r="I57" s="131"/>
      <c r="J57" s="132" t="s">
        <v>93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67</v>
      </c>
      <c r="D59" s="36"/>
      <c r="E59" s="36"/>
      <c r="F59" s="36"/>
      <c r="G59" s="36"/>
      <c r="H59" s="36"/>
      <c r="I59" s="36"/>
      <c r="J59" s="77">
        <f>J83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94</v>
      </c>
    </row>
    <row r="60" spans="1:47" s="9" customFormat="1" ht="24.95" customHeight="1">
      <c r="B60" s="134"/>
      <c r="C60" s="135"/>
      <c r="D60" s="136" t="s">
        <v>95</v>
      </c>
      <c r="E60" s="137"/>
      <c r="F60" s="137"/>
      <c r="G60" s="137"/>
      <c r="H60" s="137"/>
      <c r="I60" s="137"/>
      <c r="J60" s="138">
        <f>J84</f>
        <v>0</v>
      </c>
      <c r="K60" s="135"/>
      <c r="L60" s="139"/>
    </row>
    <row r="61" spans="1:47" s="9" customFormat="1" ht="24.95" customHeight="1">
      <c r="B61" s="134"/>
      <c r="C61" s="135"/>
      <c r="D61" s="136" t="s">
        <v>96</v>
      </c>
      <c r="E61" s="137"/>
      <c r="F61" s="137"/>
      <c r="G61" s="137"/>
      <c r="H61" s="137"/>
      <c r="I61" s="137"/>
      <c r="J61" s="138">
        <f>J91</f>
        <v>0</v>
      </c>
      <c r="K61" s="135"/>
      <c r="L61" s="139"/>
    </row>
    <row r="62" spans="1:47" s="9" customFormat="1" ht="24.95" customHeight="1">
      <c r="B62" s="134"/>
      <c r="C62" s="135"/>
      <c r="D62" s="136" t="s">
        <v>97</v>
      </c>
      <c r="E62" s="137"/>
      <c r="F62" s="137"/>
      <c r="G62" s="137"/>
      <c r="H62" s="137"/>
      <c r="I62" s="137"/>
      <c r="J62" s="138">
        <f>J99</f>
        <v>0</v>
      </c>
      <c r="K62" s="135"/>
      <c r="L62" s="139"/>
    </row>
    <row r="63" spans="1:47" s="9" customFormat="1" ht="24.95" customHeight="1">
      <c r="B63" s="134"/>
      <c r="C63" s="135"/>
      <c r="D63" s="136" t="s">
        <v>98</v>
      </c>
      <c r="E63" s="137"/>
      <c r="F63" s="137"/>
      <c r="G63" s="137"/>
      <c r="H63" s="137"/>
      <c r="I63" s="137"/>
      <c r="J63" s="138">
        <f>J107</f>
        <v>0</v>
      </c>
      <c r="K63" s="135"/>
      <c r="L63" s="139"/>
    </row>
    <row r="64" spans="1:47" s="2" customFormat="1" ht="21.75" customHeight="1">
      <c r="A64" s="34"/>
      <c r="B64" s="35"/>
      <c r="C64" s="36"/>
      <c r="D64" s="36"/>
      <c r="E64" s="36"/>
      <c r="F64" s="36"/>
      <c r="G64" s="36"/>
      <c r="H64" s="36"/>
      <c r="I64" s="36"/>
      <c r="J64" s="36"/>
      <c r="K64" s="36"/>
      <c r="L64" s="106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</row>
    <row r="65" spans="1:31" s="2" customFormat="1" ht="6.95" customHeight="1">
      <c r="A65" s="34"/>
      <c r="B65" s="47"/>
      <c r="C65" s="48"/>
      <c r="D65" s="48"/>
      <c r="E65" s="48"/>
      <c r="F65" s="48"/>
      <c r="G65" s="48"/>
      <c r="H65" s="48"/>
      <c r="I65" s="48"/>
      <c r="J65" s="48"/>
      <c r="K65" s="48"/>
      <c r="L65" s="10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9" spans="1:31" s="2" customFormat="1" ht="6.95" customHeight="1">
      <c r="A69" s="34"/>
      <c r="B69" s="49"/>
      <c r="C69" s="50"/>
      <c r="D69" s="50"/>
      <c r="E69" s="50"/>
      <c r="F69" s="50"/>
      <c r="G69" s="50"/>
      <c r="H69" s="50"/>
      <c r="I69" s="50"/>
      <c r="J69" s="50"/>
      <c r="K69" s="50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24.95" customHeight="1">
      <c r="A70" s="34"/>
      <c r="B70" s="35"/>
      <c r="C70" s="23" t="s">
        <v>99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6.95" customHeight="1">
      <c r="A71" s="34"/>
      <c r="B71" s="35"/>
      <c r="C71" s="36"/>
      <c r="D71" s="36"/>
      <c r="E71" s="36"/>
      <c r="F71" s="36"/>
      <c r="G71" s="36"/>
      <c r="H71" s="36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15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6.5" customHeight="1">
      <c r="A73" s="34"/>
      <c r="B73" s="35"/>
      <c r="C73" s="36"/>
      <c r="D73" s="36"/>
      <c r="E73" s="340" t="str">
        <f>E7</f>
        <v>Černá Nisa, Liberec (Stráž n.N.-Ruprechtice), probírka BP, ř. km 0,135 - 4,787</v>
      </c>
      <c r="F73" s="341"/>
      <c r="G73" s="341"/>
      <c r="H73" s="341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12" customHeight="1">
      <c r="A74" s="34"/>
      <c r="B74" s="35"/>
      <c r="C74" s="29" t="s">
        <v>89</v>
      </c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6.5" customHeight="1">
      <c r="A75" s="34"/>
      <c r="B75" s="35"/>
      <c r="C75" s="36"/>
      <c r="D75" s="36"/>
      <c r="E75" s="293" t="str">
        <f>E9</f>
        <v>41924/3 - SO 03 - Lokalita č.3, ř.km 1,910-3,375</v>
      </c>
      <c r="F75" s="342"/>
      <c r="G75" s="342"/>
      <c r="H75" s="342"/>
      <c r="I75" s="36"/>
      <c r="J75" s="36"/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2" customHeight="1">
      <c r="A77" s="34"/>
      <c r="B77" s="35"/>
      <c r="C77" s="29" t="s">
        <v>20</v>
      </c>
      <c r="D77" s="36"/>
      <c r="E77" s="36"/>
      <c r="F77" s="27" t="str">
        <f>F12</f>
        <v xml:space="preserve"> </v>
      </c>
      <c r="G77" s="36"/>
      <c r="H77" s="36"/>
      <c r="I77" s="29" t="s">
        <v>22</v>
      </c>
      <c r="J77" s="59" t="str">
        <f>IF(J12="","",J12)</f>
        <v>29. 7. 2024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6.95" customHeight="1">
      <c r="A78" s="34"/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5.2" customHeight="1">
      <c r="A79" s="34"/>
      <c r="B79" s="35"/>
      <c r="C79" s="29" t="s">
        <v>24</v>
      </c>
      <c r="D79" s="36"/>
      <c r="E79" s="36"/>
      <c r="F79" s="27" t="str">
        <f>E15</f>
        <v xml:space="preserve"> </v>
      </c>
      <c r="G79" s="36"/>
      <c r="H79" s="36"/>
      <c r="I79" s="29" t="s">
        <v>29</v>
      </c>
      <c r="J79" s="32" t="str">
        <f>E21</f>
        <v xml:space="preserve"> </v>
      </c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15.2" customHeight="1">
      <c r="A80" s="34"/>
      <c r="B80" s="35"/>
      <c r="C80" s="29" t="s">
        <v>27</v>
      </c>
      <c r="D80" s="36"/>
      <c r="E80" s="36"/>
      <c r="F80" s="27" t="str">
        <f>IF(E18="","",E18)</f>
        <v>Vyplň údaj</v>
      </c>
      <c r="G80" s="36"/>
      <c r="H80" s="36"/>
      <c r="I80" s="29" t="s">
        <v>31</v>
      </c>
      <c r="J80" s="32" t="str">
        <f>E24</f>
        <v>Hlubuček V.</v>
      </c>
      <c r="K80" s="36"/>
      <c r="L80" s="106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2" customFormat="1" ht="10.35" customHeight="1">
      <c r="A81" s="34"/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10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65" s="10" customFormat="1" ht="29.25" customHeight="1">
      <c r="A82" s="140"/>
      <c r="B82" s="141"/>
      <c r="C82" s="142" t="s">
        <v>100</v>
      </c>
      <c r="D82" s="143" t="s">
        <v>54</v>
      </c>
      <c r="E82" s="143" t="s">
        <v>50</v>
      </c>
      <c r="F82" s="143" t="s">
        <v>51</v>
      </c>
      <c r="G82" s="143" t="s">
        <v>101</v>
      </c>
      <c r="H82" s="143" t="s">
        <v>102</v>
      </c>
      <c r="I82" s="143" t="s">
        <v>103</v>
      </c>
      <c r="J82" s="143" t="s">
        <v>93</v>
      </c>
      <c r="K82" s="144" t="s">
        <v>104</v>
      </c>
      <c r="L82" s="145"/>
      <c r="M82" s="68" t="s">
        <v>18</v>
      </c>
      <c r="N82" s="69" t="s">
        <v>39</v>
      </c>
      <c r="O82" s="69" t="s">
        <v>105</v>
      </c>
      <c r="P82" s="69" t="s">
        <v>106</v>
      </c>
      <c r="Q82" s="69" t="s">
        <v>107</v>
      </c>
      <c r="R82" s="69" t="s">
        <v>108</v>
      </c>
      <c r="S82" s="69" t="s">
        <v>109</v>
      </c>
      <c r="T82" s="70" t="s">
        <v>110</v>
      </c>
      <c r="U82" s="140"/>
      <c r="V82" s="140"/>
      <c r="W82" s="140"/>
      <c r="X82" s="140"/>
      <c r="Y82" s="140"/>
      <c r="Z82" s="140"/>
      <c r="AA82" s="140"/>
      <c r="AB82" s="140"/>
      <c r="AC82" s="140"/>
      <c r="AD82" s="140"/>
      <c r="AE82" s="140"/>
    </row>
    <row r="83" spans="1:65" s="2" customFormat="1" ht="22.9" customHeight="1">
      <c r="A83" s="34"/>
      <c r="B83" s="35"/>
      <c r="C83" s="75" t="s">
        <v>111</v>
      </c>
      <c r="D83" s="36"/>
      <c r="E83" s="36"/>
      <c r="F83" s="36"/>
      <c r="G83" s="36"/>
      <c r="H83" s="36"/>
      <c r="I83" s="36"/>
      <c r="J83" s="146">
        <f>BK83</f>
        <v>0</v>
      </c>
      <c r="K83" s="36"/>
      <c r="L83" s="39"/>
      <c r="M83" s="71"/>
      <c r="N83" s="147"/>
      <c r="O83" s="72"/>
      <c r="P83" s="148">
        <f>P84+P91+P99+P107</f>
        <v>0</v>
      </c>
      <c r="Q83" s="72"/>
      <c r="R83" s="148">
        <f>R84+R91+R99+R107</f>
        <v>0</v>
      </c>
      <c r="S83" s="72"/>
      <c r="T83" s="149">
        <f>T84+T91+T99+T107</f>
        <v>0</v>
      </c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T83" s="17" t="s">
        <v>68</v>
      </c>
      <c r="AU83" s="17" t="s">
        <v>94</v>
      </c>
      <c r="BK83" s="150">
        <f>BK84+BK91+BK99+BK107</f>
        <v>0</v>
      </c>
    </row>
    <row r="84" spans="1:65" s="11" customFormat="1" ht="25.9" customHeight="1">
      <c r="B84" s="151"/>
      <c r="C84" s="152"/>
      <c r="D84" s="153" t="s">
        <v>68</v>
      </c>
      <c r="E84" s="154" t="s">
        <v>112</v>
      </c>
      <c r="F84" s="154" t="s">
        <v>113</v>
      </c>
      <c r="G84" s="152"/>
      <c r="H84" s="152"/>
      <c r="I84" s="155"/>
      <c r="J84" s="156">
        <f>BK84</f>
        <v>0</v>
      </c>
      <c r="K84" s="152"/>
      <c r="L84" s="157"/>
      <c r="M84" s="158"/>
      <c r="N84" s="159"/>
      <c r="O84" s="159"/>
      <c r="P84" s="160">
        <f>SUM(P85:P90)</f>
        <v>0</v>
      </c>
      <c r="Q84" s="159"/>
      <c r="R84" s="160">
        <f>SUM(R85:R90)</f>
        <v>0</v>
      </c>
      <c r="S84" s="159"/>
      <c r="T84" s="161">
        <f>SUM(T85:T90)</f>
        <v>0</v>
      </c>
      <c r="AR84" s="162" t="s">
        <v>76</v>
      </c>
      <c r="AT84" s="163" t="s">
        <v>68</v>
      </c>
      <c r="AU84" s="163" t="s">
        <v>7</v>
      </c>
      <c r="AY84" s="162" t="s">
        <v>114</v>
      </c>
      <c r="BK84" s="164">
        <f>SUM(BK85:BK90)</f>
        <v>0</v>
      </c>
    </row>
    <row r="85" spans="1:65" s="2" customFormat="1" ht="33" customHeight="1">
      <c r="A85" s="34"/>
      <c r="B85" s="35"/>
      <c r="C85" s="165" t="s">
        <v>76</v>
      </c>
      <c r="D85" s="165" t="s">
        <v>115</v>
      </c>
      <c r="E85" s="166" t="s">
        <v>116</v>
      </c>
      <c r="F85" s="167" t="s">
        <v>117</v>
      </c>
      <c r="G85" s="168" t="s">
        <v>118</v>
      </c>
      <c r="H85" s="169">
        <v>900</v>
      </c>
      <c r="I85" s="170"/>
      <c r="J85" s="171">
        <f t="shared" ref="J85:J90" si="0">ROUND(I85*H85,2)</f>
        <v>0</v>
      </c>
      <c r="K85" s="167" t="s">
        <v>18</v>
      </c>
      <c r="L85" s="39"/>
      <c r="M85" s="172" t="s">
        <v>18</v>
      </c>
      <c r="N85" s="173" t="s">
        <v>40</v>
      </c>
      <c r="O85" s="64"/>
      <c r="P85" s="174">
        <f t="shared" ref="P85:P90" si="1">O85*H85</f>
        <v>0</v>
      </c>
      <c r="Q85" s="174">
        <v>0</v>
      </c>
      <c r="R85" s="174">
        <f t="shared" ref="R85:R90" si="2">Q85*H85</f>
        <v>0</v>
      </c>
      <c r="S85" s="174">
        <v>0</v>
      </c>
      <c r="T85" s="175">
        <f t="shared" ref="T85:T90" si="3">S85*H85</f>
        <v>0</v>
      </c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R85" s="176" t="s">
        <v>119</v>
      </c>
      <c r="AT85" s="176" t="s">
        <v>115</v>
      </c>
      <c r="AU85" s="176" t="s">
        <v>76</v>
      </c>
      <c r="AY85" s="17" t="s">
        <v>114</v>
      </c>
      <c r="BE85" s="177">
        <f t="shared" ref="BE85:BE90" si="4">IF(N85="základní",J85,0)</f>
        <v>0</v>
      </c>
      <c r="BF85" s="177">
        <f t="shared" ref="BF85:BF90" si="5">IF(N85="snížená",J85,0)</f>
        <v>0</v>
      </c>
      <c r="BG85" s="177">
        <f t="shared" ref="BG85:BG90" si="6">IF(N85="zákl. přenesená",J85,0)</f>
        <v>0</v>
      </c>
      <c r="BH85" s="177">
        <f t="shared" ref="BH85:BH90" si="7">IF(N85="sníž. přenesená",J85,0)</f>
        <v>0</v>
      </c>
      <c r="BI85" s="177">
        <f t="shared" ref="BI85:BI90" si="8">IF(N85="nulová",J85,0)</f>
        <v>0</v>
      </c>
      <c r="BJ85" s="17" t="s">
        <v>76</v>
      </c>
      <c r="BK85" s="177">
        <f t="shared" ref="BK85:BK90" si="9">ROUND(I85*H85,2)</f>
        <v>0</v>
      </c>
      <c r="BL85" s="17" t="s">
        <v>119</v>
      </c>
      <c r="BM85" s="176" t="s">
        <v>244</v>
      </c>
    </row>
    <row r="86" spans="1:65" s="2" customFormat="1" ht="21.75" customHeight="1">
      <c r="A86" s="34"/>
      <c r="B86" s="35"/>
      <c r="C86" s="165" t="s">
        <v>78</v>
      </c>
      <c r="D86" s="165" t="s">
        <v>115</v>
      </c>
      <c r="E86" s="166" t="s">
        <v>121</v>
      </c>
      <c r="F86" s="167" t="s">
        <v>122</v>
      </c>
      <c r="G86" s="168" t="s">
        <v>123</v>
      </c>
      <c r="H86" s="169">
        <v>2</v>
      </c>
      <c r="I86" s="170"/>
      <c r="J86" s="171">
        <f t="shared" si="0"/>
        <v>0</v>
      </c>
      <c r="K86" s="167" t="s">
        <v>18</v>
      </c>
      <c r="L86" s="39"/>
      <c r="M86" s="172" t="s">
        <v>18</v>
      </c>
      <c r="N86" s="173" t="s">
        <v>40</v>
      </c>
      <c r="O86" s="64"/>
      <c r="P86" s="174">
        <f t="shared" si="1"/>
        <v>0</v>
      </c>
      <c r="Q86" s="174">
        <v>0</v>
      </c>
      <c r="R86" s="174">
        <f t="shared" si="2"/>
        <v>0</v>
      </c>
      <c r="S86" s="174">
        <v>0</v>
      </c>
      <c r="T86" s="175">
        <f t="shared" si="3"/>
        <v>0</v>
      </c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R86" s="176" t="s">
        <v>119</v>
      </c>
      <c r="AT86" s="176" t="s">
        <v>115</v>
      </c>
      <c r="AU86" s="176" t="s">
        <v>76</v>
      </c>
      <c r="AY86" s="17" t="s">
        <v>114</v>
      </c>
      <c r="BE86" s="177">
        <f t="shared" si="4"/>
        <v>0</v>
      </c>
      <c r="BF86" s="177">
        <f t="shared" si="5"/>
        <v>0</v>
      </c>
      <c r="BG86" s="177">
        <f t="shared" si="6"/>
        <v>0</v>
      </c>
      <c r="BH86" s="177">
        <f t="shared" si="7"/>
        <v>0</v>
      </c>
      <c r="BI86" s="177">
        <f t="shared" si="8"/>
        <v>0</v>
      </c>
      <c r="BJ86" s="17" t="s">
        <v>76</v>
      </c>
      <c r="BK86" s="177">
        <f t="shared" si="9"/>
        <v>0</v>
      </c>
      <c r="BL86" s="17" t="s">
        <v>119</v>
      </c>
      <c r="BM86" s="176" t="s">
        <v>245</v>
      </c>
    </row>
    <row r="87" spans="1:65" s="2" customFormat="1" ht="21.75" customHeight="1">
      <c r="A87" s="34"/>
      <c r="B87" s="35"/>
      <c r="C87" s="165" t="s">
        <v>125</v>
      </c>
      <c r="D87" s="165" t="s">
        <v>115</v>
      </c>
      <c r="E87" s="166" t="s">
        <v>217</v>
      </c>
      <c r="F87" s="167" t="s">
        <v>218</v>
      </c>
      <c r="G87" s="168" t="s">
        <v>123</v>
      </c>
      <c r="H87" s="169">
        <v>1</v>
      </c>
      <c r="I87" s="170"/>
      <c r="J87" s="171">
        <f t="shared" si="0"/>
        <v>0</v>
      </c>
      <c r="K87" s="167" t="s">
        <v>18</v>
      </c>
      <c r="L87" s="39"/>
      <c r="M87" s="172" t="s">
        <v>18</v>
      </c>
      <c r="N87" s="173" t="s">
        <v>40</v>
      </c>
      <c r="O87" s="64"/>
      <c r="P87" s="174">
        <f t="shared" si="1"/>
        <v>0</v>
      </c>
      <c r="Q87" s="174">
        <v>0</v>
      </c>
      <c r="R87" s="174">
        <f t="shared" si="2"/>
        <v>0</v>
      </c>
      <c r="S87" s="174">
        <v>0</v>
      </c>
      <c r="T87" s="175">
        <f t="shared" si="3"/>
        <v>0</v>
      </c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R87" s="176" t="s">
        <v>119</v>
      </c>
      <c r="AT87" s="176" t="s">
        <v>115</v>
      </c>
      <c r="AU87" s="176" t="s">
        <v>76</v>
      </c>
      <c r="AY87" s="17" t="s">
        <v>114</v>
      </c>
      <c r="BE87" s="177">
        <f t="shared" si="4"/>
        <v>0</v>
      </c>
      <c r="BF87" s="177">
        <f t="shared" si="5"/>
        <v>0</v>
      </c>
      <c r="BG87" s="177">
        <f t="shared" si="6"/>
        <v>0</v>
      </c>
      <c r="BH87" s="177">
        <f t="shared" si="7"/>
        <v>0</v>
      </c>
      <c r="BI87" s="177">
        <f t="shared" si="8"/>
        <v>0</v>
      </c>
      <c r="BJ87" s="17" t="s">
        <v>76</v>
      </c>
      <c r="BK87" s="177">
        <f t="shared" si="9"/>
        <v>0</v>
      </c>
      <c r="BL87" s="17" t="s">
        <v>119</v>
      </c>
      <c r="BM87" s="176" t="s">
        <v>246</v>
      </c>
    </row>
    <row r="88" spans="1:65" s="2" customFormat="1" ht="21.75" customHeight="1">
      <c r="A88" s="34"/>
      <c r="B88" s="35"/>
      <c r="C88" s="165" t="s">
        <v>119</v>
      </c>
      <c r="D88" s="165" t="s">
        <v>115</v>
      </c>
      <c r="E88" s="166" t="s">
        <v>137</v>
      </c>
      <c r="F88" s="167" t="s">
        <v>138</v>
      </c>
      <c r="G88" s="168" t="s">
        <v>123</v>
      </c>
      <c r="H88" s="169">
        <v>7</v>
      </c>
      <c r="I88" s="170"/>
      <c r="J88" s="171">
        <f t="shared" si="0"/>
        <v>0</v>
      </c>
      <c r="K88" s="167" t="s">
        <v>18</v>
      </c>
      <c r="L88" s="39"/>
      <c r="M88" s="172" t="s">
        <v>18</v>
      </c>
      <c r="N88" s="173" t="s">
        <v>40</v>
      </c>
      <c r="O88" s="64"/>
      <c r="P88" s="174">
        <f t="shared" si="1"/>
        <v>0</v>
      </c>
      <c r="Q88" s="174">
        <v>0</v>
      </c>
      <c r="R88" s="174">
        <f t="shared" si="2"/>
        <v>0</v>
      </c>
      <c r="S88" s="174">
        <v>0</v>
      </c>
      <c r="T88" s="175">
        <f t="shared" si="3"/>
        <v>0</v>
      </c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76" t="s">
        <v>119</v>
      </c>
      <c r="AT88" s="176" t="s">
        <v>115</v>
      </c>
      <c r="AU88" s="176" t="s">
        <v>76</v>
      </c>
      <c r="AY88" s="17" t="s">
        <v>114</v>
      </c>
      <c r="BE88" s="177">
        <f t="shared" si="4"/>
        <v>0</v>
      </c>
      <c r="BF88" s="177">
        <f t="shared" si="5"/>
        <v>0</v>
      </c>
      <c r="BG88" s="177">
        <f t="shared" si="6"/>
        <v>0</v>
      </c>
      <c r="BH88" s="177">
        <f t="shared" si="7"/>
        <v>0</v>
      </c>
      <c r="BI88" s="177">
        <f t="shared" si="8"/>
        <v>0</v>
      </c>
      <c r="BJ88" s="17" t="s">
        <v>76</v>
      </c>
      <c r="BK88" s="177">
        <f t="shared" si="9"/>
        <v>0</v>
      </c>
      <c r="BL88" s="17" t="s">
        <v>119</v>
      </c>
      <c r="BM88" s="176" t="s">
        <v>247</v>
      </c>
    </row>
    <row r="89" spans="1:65" s="2" customFormat="1" ht="21.75" customHeight="1">
      <c r="A89" s="34"/>
      <c r="B89" s="35"/>
      <c r="C89" s="165" t="s">
        <v>132</v>
      </c>
      <c r="D89" s="165" t="s">
        <v>115</v>
      </c>
      <c r="E89" s="166" t="s">
        <v>141</v>
      </c>
      <c r="F89" s="167" t="s">
        <v>142</v>
      </c>
      <c r="G89" s="168" t="s">
        <v>123</v>
      </c>
      <c r="H89" s="169">
        <v>1</v>
      </c>
      <c r="I89" s="170"/>
      <c r="J89" s="171">
        <f t="shared" si="0"/>
        <v>0</v>
      </c>
      <c r="K89" s="167" t="s">
        <v>18</v>
      </c>
      <c r="L89" s="39"/>
      <c r="M89" s="172" t="s">
        <v>18</v>
      </c>
      <c r="N89" s="173" t="s">
        <v>40</v>
      </c>
      <c r="O89" s="64"/>
      <c r="P89" s="174">
        <f t="shared" si="1"/>
        <v>0</v>
      </c>
      <c r="Q89" s="174">
        <v>0</v>
      </c>
      <c r="R89" s="174">
        <f t="shared" si="2"/>
        <v>0</v>
      </c>
      <c r="S89" s="174">
        <v>0</v>
      </c>
      <c r="T89" s="175">
        <f t="shared" si="3"/>
        <v>0</v>
      </c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R89" s="176" t="s">
        <v>119</v>
      </c>
      <c r="AT89" s="176" t="s">
        <v>115</v>
      </c>
      <c r="AU89" s="176" t="s">
        <v>76</v>
      </c>
      <c r="AY89" s="17" t="s">
        <v>114</v>
      </c>
      <c r="BE89" s="177">
        <f t="shared" si="4"/>
        <v>0</v>
      </c>
      <c r="BF89" s="177">
        <f t="shared" si="5"/>
        <v>0</v>
      </c>
      <c r="BG89" s="177">
        <f t="shared" si="6"/>
        <v>0</v>
      </c>
      <c r="BH89" s="177">
        <f t="shared" si="7"/>
        <v>0</v>
      </c>
      <c r="BI89" s="177">
        <f t="shared" si="8"/>
        <v>0</v>
      </c>
      <c r="BJ89" s="17" t="s">
        <v>76</v>
      </c>
      <c r="BK89" s="177">
        <f t="shared" si="9"/>
        <v>0</v>
      </c>
      <c r="BL89" s="17" t="s">
        <v>119</v>
      </c>
      <c r="BM89" s="176" t="s">
        <v>248</v>
      </c>
    </row>
    <row r="90" spans="1:65" s="2" customFormat="1" ht="24.2" customHeight="1">
      <c r="A90" s="34"/>
      <c r="B90" s="35"/>
      <c r="C90" s="165" t="s">
        <v>136</v>
      </c>
      <c r="D90" s="165" t="s">
        <v>115</v>
      </c>
      <c r="E90" s="166" t="s">
        <v>149</v>
      </c>
      <c r="F90" s="167" t="s">
        <v>150</v>
      </c>
      <c r="G90" s="168" t="s">
        <v>151</v>
      </c>
      <c r="H90" s="169">
        <v>8.42</v>
      </c>
      <c r="I90" s="170"/>
      <c r="J90" s="171">
        <f t="shared" si="0"/>
        <v>0</v>
      </c>
      <c r="K90" s="167" t="s">
        <v>18</v>
      </c>
      <c r="L90" s="39"/>
      <c r="M90" s="172" t="s">
        <v>18</v>
      </c>
      <c r="N90" s="173" t="s">
        <v>40</v>
      </c>
      <c r="O90" s="64"/>
      <c r="P90" s="174">
        <f t="shared" si="1"/>
        <v>0</v>
      </c>
      <c r="Q90" s="174">
        <v>0</v>
      </c>
      <c r="R90" s="174">
        <f t="shared" si="2"/>
        <v>0</v>
      </c>
      <c r="S90" s="174">
        <v>0</v>
      </c>
      <c r="T90" s="175">
        <f t="shared" si="3"/>
        <v>0</v>
      </c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R90" s="176" t="s">
        <v>119</v>
      </c>
      <c r="AT90" s="176" t="s">
        <v>115</v>
      </c>
      <c r="AU90" s="176" t="s">
        <v>76</v>
      </c>
      <c r="AY90" s="17" t="s">
        <v>114</v>
      </c>
      <c r="BE90" s="177">
        <f t="shared" si="4"/>
        <v>0</v>
      </c>
      <c r="BF90" s="177">
        <f t="shared" si="5"/>
        <v>0</v>
      </c>
      <c r="BG90" s="177">
        <f t="shared" si="6"/>
        <v>0</v>
      </c>
      <c r="BH90" s="177">
        <f t="shared" si="7"/>
        <v>0</v>
      </c>
      <c r="BI90" s="177">
        <f t="shared" si="8"/>
        <v>0</v>
      </c>
      <c r="BJ90" s="17" t="s">
        <v>76</v>
      </c>
      <c r="BK90" s="177">
        <f t="shared" si="9"/>
        <v>0</v>
      </c>
      <c r="BL90" s="17" t="s">
        <v>119</v>
      </c>
      <c r="BM90" s="176" t="s">
        <v>249</v>
      </c>
    </row>
    <row r="91" spans="1:65" s="11" customFormat="1" ht="25.9" customHeight="1">
      <c r="B91" s="151"/>
      <c r="C91" s="152"/>
      <c r="D91" s="153" t="s">
        <v>68</v>
      </c>
      <c r="E91" s="154" t="s">
        <v>153</v>
      </c>
      <c r="F91" s="154" t="s">
        <v>154</v>
      </c>
      <c r="G91" s="152"/>
      <c r="H91" s="152"/>
      <c r="I91" s="155"/>
      <c r="J91" s="156">
        <f>BK91</f>
        <v>0</v>
      </c>
      <c r="K91" s="152"/>
      <c r="L91" s="157"/>
      <c r="M91" s="158"/>
      <c r="N91" s="159"/>
      <c r="O91" s="159"/>
      <c r="P91" s="160">
        <f>SUM(P92:P98)</f>
        <v>0</v>
      </c>
      <c r="Q91" s="159"/>
      <c r="R91" s="160">
        <f>SUM(R92:R98)</f>
        <v>0</v>
      </c>
      <c r="S91" s="159"/>
      <c r="T91" s="161">
        <f>SUM(T92:T98)</f>
        <v>0</v>
      </c>
      <c r="AR91" s="162" t="s">
        <v>76</v>
      </c>
      <c r="AT91" s="163" t="s">
        <v>68</v>
      </c>
      <c r="AU91" s="163" t="s">
        <v>7</v>
      </c>
      <c r="AY91" s="162" t="s">
        <v>114</v>
      </c>
      <c r="BK91" s="164">
        <f>SUM(BK92:BK98)</f>
        <v>0</v>
      </c>
    </row>
    <row r="92" spans="1:65" s="2" customFormat="1" ht="24.2" customHeight="1">
      <c r="A92" s="34"/>
      <c r="B92" s="35"/>
      <c r="C92" s="165" t="s">
        <v>140</v>
      </c>
      <c r="D92" s="165" t="s">
        <v>115</v>
      </c>
      <c r="E92" s="166" t="s">
        <v>156</v>
      </c>
      <c r="F92" s="167" t="s">
        <v>157</v>
      </c>
      <c r="G92" s="168" t="s">
        <v>151</v>
      </c>
      <c r="H92" s="169">
        <v>0.09</v>
      </c>
      <c r="I92" s="170"/>
      <c r="J92" s="171">
        <f t="shared" ref="J92:J98" si="10">ROUND(I92*H92,2)</f>
        <v>0</v>
      </c>
      <c r="K92" s="167" t="s">
        <v>18</v>
      </c>
      <c r="L92" s="39"/>
      <c r="M92" s="172" t="s">
        <v>18</v>
      </c>
      <c r="N92" s="173" t="s">
        <v>40</v>
      </c>
      <c r="O92" s="64"/>
      <c r="P92" s="174">
        <f t="shared" ref="P92:P98" si="11">O92*H92</f>
        <v>0</v>
      </c>
      <c r="Q92" s="174">
        <v>0</v>
      </c>
      <c r="R92" s="174">
        <f t="shared" ref="R92:R98" si="12">Q92*H92</f>
        <v>0</v>
      </c>
      <c r="S92" s="174">
        <v>0</v>
      </c>
      <c r="T92" s="175">
        <f t="shared" ref="T92:T98" si="13">S92*H92</f>
        <v>0</v>
      </c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R92" s="176" t="s">
        <v>119</v>
      </c>
      <c r="AT92" s="176" t="s">
        <v>115</v>
      </c>
      <c r="AU92" s="176" t="s">
        <v>76</v>
      </c>
      <c r="AY92" s="17" t="s">
        <v>114</v>
      </c>
      <c r="BE92" s="177">
        <f t="shared" ref="BE92:BE98" si="14">IF(N92="základní",J92,0)</f>
        <v>0</v>
      </c>
      <c r="BF92" s="177">
        <f t="shared" ref="BF92:BF98" si="15">IF(N92="snížená",J92,0)</f>
        <v>0</v>
      </c>
      <c r="BG92" s="177">
        <f t="shared" ref="BG92:BG98" si="16">IF(N92="zákl. přenesená",J92,0)</f>
        <v>0</v>
      </c>
      <c r="BH92" s="177">
        <f t="shared" ref="BH92:BH98" si="17">IF(N92="sníž. přenesená",J92,0)</f>
        <v>0</v>
      </c>
      <c r="BI92" s="177">
        <f t="shared" ref="BI92:BI98" si="18">IF(N92="nulová",J92,0)</f>
        <v>0</v>
      </c>
      <c r="BJ92" s="17" t="s">
        <v>76</v>
      </c>
      <c r="BK92" s="177">
        <f t="shared" ref="BK92:BK98" si="19">ROUND(I92*H92,2)</f>
        <v>0</v>
      </c>
      <c r="BL92" s="17" t="s">
        <v>119</v>
      </c>
      <c r="BM92" s="176" t="s">
        <v>250</v>
      </c>
    </row>
    <row r="93" spans="1:65" s="2" customFormat="1" ht="24.2" customHeight="1">
      <c r="A93" s="34"/>
      <c r="B93" s="35"/>
      <c r="C93" s="165" t="s">
        <v>144</v>
      </c>
      <c r="D93" s="165" t="s">
        <v>115</v>
      </c>
      <c r="E93" s="166" t="s">
        <v>226</v>
      </c>
      <c r="F93" s="167" t="s">
        <v>227</v>
      </c>
      <c r="G93" s="168" t="s">
        <v>151</v>
      </c>
      <c r="H93" s="169">
        <v>0.19</v>
      </c>
      <c r="I93" s="170"/>
      <c r="J93" s="171">
        <f t="shared" si="10"/>
        <v>0</v>
      </c>
      <c r="K93" s="167" t="s">
        <v>18</v>
      </c>
      <c r="L93" s="39"/>
      <c r="M93" s="172" t="s">
        <v>18</v>
      </c>
      <c r="N93" s="173" t="s">
        <v>40</v>
      </c>
      <c r="O93" s="64"/>
      <c r="P93" s="174">
        <f t="shared" si="11"/>
        <v>0</v>
      </c>
      <c r="Q93" s="174">
        <v>0</v>
      </c>
      <c r="R93" s="174">
        <f t="shared" si="12"/>
        <v>0</v>
      </c>
      <c r="S93" s="174">
        <v>0</v>
      </c>
      <c r="T93" s="175">
        <f t="shared" si="13"/>
        <v>0</v>
      </c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R93" s="176" t="s">
        <v>119</v>
      </c>
      <c r="AT93" s="176" t="s">
        <v>115</v>
      </c>
      <c r="AU93" s="176" t="s">
        <v>76</v>
      </c>
      <c r="AY93" s="17" t="s">
        <v>114</v>
      </c>
      <c r="BE93" s="177">
        <f t="shared" si="14"/>
        <v>0</v>
      </c>
      <c r="BF93" s="177">
        <f t="shared" si="15"/>
        <v>0</v>
      </c>
      <c r="BG93" s="177">
        <f t="shared" si="16"/>
        <v>0</v>
      </c>
      <c r="BH93" s="177">
        <f t="shared" si="17"/>
        <v>0</v>
      </c>
      <c r="BI93" s="177">
        <f t="shared" si="18"/>
        <v>0</v>
      </c>
      <c r="BJ93" s="17" t="s">
        <v>76</v>
      </c>
      <c r="BK93" s="177">
        <f t="shared" si="19"/>
        <v>0</v>
      </c>
      <c r="BL93" s="17" t="s">
        <v>119</v>
      </c>
      <c r="BM93" s="176" t="s">
        <v>251</v>
      </c>
    </row>
    <row r="94" spans="1:65" s="2" customFormat="1" ht="24.2" customHeight="1">
      <c r="A94" s="34"/>
      <c r="B94" s="35"/>
      <c r="C94" s="165" t="s">
        <v>148</v>
      </c>
      <c r="D94" s="165" t="s">
        <v>115</v>
      </c>
      <c r="E94" s="166" t="s">
        <v>168</v>
      </c>
      <c r="F94" s="167" t="s">
        <v>169</v>
      </c>
      <c r="G94" s="168" t="s">
        <v>151</v>
      </c>
      <c r="H94" s="169">
        <v>1.1000000000000001</v>
      </c>
      <c r="I94" s="170"/>
      <c r="J94" s="171">
        <f t="shared" si="10"/>
        <v>0</v>
      </c>
      <c r="K94" s="167" t="s">
        <v>18</v>
      </c>
      <c r="L94" s="39"/>
      <c r="M94" s="172" t="s">
        <v>18</v>
      </c>
      <c r="N94" s="173" t="s">
        <v>40</v>
      </c>
      <c r="O94" s="64"/>
      <c r="P94" s="174">
        <f t="shared" si="11"/>
        <v>0</v>
      </c>
      <c r="Q94" s="174">
        <v>0</v>
      </c>
      <c r="R94" s="174">
        <f t="shared" si="12"/>
        <v>0</v>
      </c>
      <c r="S94" s="174">
        <v>0</v>
      </c>
      <c r="T94" s="175">
        <f t="shared" si="13"/>
        <v>0</v>
      </c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R94" s="176" t="s">
        <v>119</v>
      </c>
      <c r="AT94" s="176" t="s">
        <v>115</v>
      </c>
      <c r="AU94" s="176" t="s">
        <v>76</v>
      </c>
      <c r="AY94" s="17" t="s">
        <v>114</v>
      </c>
      <c r="BE94" s="177">
        <f t="shared" si="14"/>
        <v>0</v>
      </c>
      <c r="BF94" s="177">
        <f t="shared" si="15"/>
        <v>0</v>
      </c>
      <c r="BG94" s="177">
        <f t="shared" si="16"/>
        <v>0</v>
      </c>
      <c r="BH94" s="177">
        <f t="shared" si="17"/>
        <v>0</v>
      </c>
      <c r="BI94" s="177">
        <f t="shared" si="18"/>
        <v>0</v>
      </c>
      <c r="BJ94" s="17" t="s">
        <v>76</v>
      </c>
      <c r="BK94" s="177">
        <f t="shared" si="19"/>
        <v>0</v>
      </c>
      <c r="BL94" s="17" t="s">
        <v>119</v>
      </c>
      <c r="BM94" s="176" t="s">
        <v>252</v>
      </c>
    </row>
    <row r="95" spans="1:65" s="2" customFormat="1" ht="24.2" customHeight="1">
      <c r="A95" s="34"/>
      <c r="B95" s="35"/>
      <c r="C95" s="165" t="s">
        <v>155</v>
      </c>
      <c r="D95" s="165" t="s">
        <v>115</v>
      </c>
      <c r="E95" s="166" t="s">
        <v>172</v>
      </c>
      <c r="F95" s="167" t="s">
        <v>173</v>
      </c>
      <c r="G95" s="168" t="s">
        <v>151</v>
      </c>
      <c r="H95" s="169">
        <v>2.21</v>
      </c>
      <c r="I95" s="170"/>
      <c r="J95" s="171">
        <f t="shared" si="10"/>
        <v>0</v>
      </c>
      <c r="K95" s="167" t="s">
        <v>18</v>
      </c>
      <c r="L95" s="39"/>
      <c r="M95" s="172" t="s">
        <v>18</v>
      </c>
      <c r="N95" s="173" t="s">
        <v>40</v>
      </c>
      <c r="O95" s="64"/>
      <c r="P95" s="174">
        <f t="shared" si="11"/>
        <v>0</v>
      </c>
      <c r="Q95" s="174">
        <v>0</v>
      </c>
      <c r="R95" s="174">
        <f t="shared" si="12"/>
        <v>0</v>
      </c>
      <c r="S95" s="174">
        <v>0</v>
      </c>
      <c r="T95" s="175">
        <f t="shared" si="13"/>
        <v>0</v>
      </c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R95" s="176" t="s">
        <v>119</v>
      </c>
      <c r="AT95" s="176" t="s">
        <v>115</v>
      </c>
      <c r="AU95" s="176" t="s">
        <v>76</v>
      </c>
      <c r="AY95" s="17" t="s">
        <v>114</v>
      </c>
      <c r="BE95" s="177">
        <f t="shared" si="14"/>
        <v>0</v>
      </c>
      <c r="BF95" s="177">
        <f t="shared" si="15"/>
        <v>0</v>
      </c>
      <c r="BG95" s="177">
        <f t="shared" si="16"/>
        <v>0</v>
      </c>
      <c r="BH95" s="177">
        <f t="shared" si="17"/>
        <v>0</v>
      </c>
      <c r="BI95" s="177">
        <f t="shared" si="18"/>
        <v>0</v>
      </c>
      <c r="BJ95" s="17" t="s">
        <v>76</v>
      </c>
      <c r="BK95" s="177">
        <f t="shared" si="19"/>
        <v>0</v>
      </c>
      <c r="BL95" s="17" t="s">
        <v>119</v>
      </c>
      <c r="BM95" s="176" t="s">
        <v>253</v>
      </c>
    </row>
    <row r="96" spans="1:65" s="2" customFormat="1" ht="24.2" customHeight="1">
      <c r="A96" s="34"/>
      <c r="B96" s="35"/>
      <c r="C96" s="165" t="s">
        <v>159</v>
      </c>
      <c r="D96" s="165" t="s">
        <v>115</v>
      </c>
      <c r="E96" s="166" t="s">
        <v>176</v>
      </c>
      <c r="F96" s="167" t="s">
        <v>177</v>
      </c>
      <c r="G96" s="168" t="s">
        <v>151</v>
      </c>
      <c r="H96" s="169">
        <v>0.92</v>
      </c>
      <c r="I96" s="170"/>
      <c r="J96" s="171">
        <f t="shared" si="10"/>
        <v>0</v>
      </c>
      <c r="K96" s="167" t="s">
        <v>18</v>
      </c>
      <c r="L96" s="39"/>
      <c r="M96" s="172" t="s">
        <v>18</v>
      </c>
      <c r="N96" s="173" t="s">
        <v>40</v>
      </c>
      <c r="O96" s="64"/>
      <c r="P96" s="174">
        <f t="shared" si="11"/>
        <v>0</v>
      </c>
      <c r="Q96" s="174">
        <v>0</v>
      </c>
      <c r="R96" s="174">
        <f t="shared" si="12"/>
        <v>0</v>
      </c>
      <c r="S96" s="174">
        <v>0</v>
      </c>
      <c r="T96" s="175">
        <f t="shared" si="13"/>
        <v>0</v>
      </c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R96" s="176" t="s">
        <v>119</v>
      </c>
      <c r="AT96" s="176" t="s">
        <v>115</v>
      </c>
      <c r="AU96" s="176" t="s">
        <v>76</v>
      </c>
      <c r="AY96" s="17" t="s">
        <v>114</v>
      </c>
      <c r="BE96" s="177">
        <f t="shared" si="14"/>
        <v>0</v>
      </c>
      <c r="BF96" s="177">
        <f t="shared" si="15"/>
        <v>0</v>
      </c>
      <c r="BG96" s="177">
        <f t="shared" si="16"/>
        <v>0</v>
      </c>
      <c r="BH96" s="177">
        <f t="shared" si="17"/>
        <v>0</v>
      </c>
      <c r="BI96" s="177">
        <f t="shared" si="18"/>
        <v>0</v>
      </c>
      <c r="BJ96" s="17" t="s">
        <v>76</v>
      </c>
      <c r="BK96" s="177">
        <f t="shared" si="19"/>
        <v>0</v>
      </c>
      <c r="BL96" s="17" t="s">
        <v>119</v>
      </c>
      <c r="BM96" s="176" t="s">
        <v>254</v>
      </c>
    </row>
    <row r="97" spans="1:65" s="2" customFormat="1" ht="24.2" customHeight="1">
      <c r="A97" s="34"/>
      <c r="B97" s="35"/>
      <c r="C97" s="165" t="s">
        <v>163</v>
      </c>
      <c r="D97" s="165" t="s">
        <v>115</v>
      </c>
      <c r="E97" s="166" t="s">
        <v>180</v>
      </c>
      <c r="F97" s="167" t="s">
        <v>181</v>
      </c>
      <c r="G97" s="168" t="s">
        <v>151</v>
      </c>
      <c r="H97" s="169">
        <v>3.91</v>
      </c>
      <c r="I97" s="170"/>
      <c r="J97" s="171">
        <f t="shared" si="10"/>
        <v>0</v>
      </c>
      <c r="K97" s="167" t="s">
        <v>18</v>
      </c>
      <c r="L97" s="39"/>
      <c r="M97" s="172" t="s">
        <v>18</v>
      </c>
      <c r="N97" s="173" t="s">
        <v>40</v>
      </c>
      <c r="O97" s="64"/>
      <c r="P97" s="174">
        <f t="shared" si="11"/>
        <v>0</v>
      </c>
      <c r="Q97" s="174">
        <v>0</v>
      </c>
      <c r="R97" s="174">
        <f t="shared" si="12"/>
        <v>0</v>
      </c>
      <c r="S97" s="174">
        <v>0</v>
      </c>
      <c r="T97" s="175">
        <f t="shared" si="13"/>
        <v>0</v>
      </c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R97" s="176" t="s">
        <v>119</v>
      </c>
      <c r="AT97" s="176" t="s">
        <v>115</v>
      </c>
      <c r="AU97" s="176" t="s">
        <v>76</v>
      </c>
      <c r="AY97" s="17" t="s">
        <v>114</v>
      </c>
      <c r="BE97" s="177">
        <f t="shared" si="14"/>
        <v>0</v>
      </c>
      <c r="BF97" s="177">
        <f t="shared" si="15"/>
        <v>0</v>
      </c>
      <c r="BG97" s="177">
        <f t="shared" si="16"/>
        <v>0</v>
      </c>
      <c r="BH97" s="177">
        <f t="shared" si="17"/>
        <v>0</v>
      </c>
      <c r="BI97" s="177">
        <f t="shared" si="18"/>
        <v>0</v>
      </c>
      <c r="BJ97" s="17" t="s">
        <v>76</v>
      </c>
      <c r="BK97" s="177">
        <f t="shared" si="19"/>
        <v>0</v>
      </c>
      <c r="BL97" s="17" t="s">
        <v>119</v>
      </c>
      <c r="BM97" s="176" t="s">
        <v>255</v>
      </c>
    </row>
    <row r="98" spans="1:65" s="2" customFormat="1" ht="16.5" customHeight="1">
      <c r="A98" s="34"/>
      <c r="B98" s="35"/>
      <c r="C98" s="165" t="s">
        <v>167</v>
      </c>
      <c r="D98" s="165" t="s">
        <v>115</v>
      </c>
      <c r="E98" s="166" t="s">
        <v>184</v>
      </c>
      <c r="F98" s="167" t="s">
        <v>185</v>
      </c>
      <c r="G98" s="168" t="s">
        <v>186</v>
      </c>
      <c r="H98" s="169">
        <v>8.42</v>
      </c>
      <c r="I98" s="170"/>
      <c r="J98" s="171">
        <f t="shared" si="10"/>
        <v>0</v>
      </c>
      <c r="K98" s="167" t="s">
        <v>18</v>
      </c>
      <c r="L98" s="39"/>
      <c r="M98" s="172" t="s">
        <v>18</v>
      </c>
      <c r="N98" s="173" t="s">
        <v>40</v>
      </c>
      <c r="O98" s="64"/>
      <c r="P98" s="174">
        <f t="shared" si="11"/>
        <v>0</v>
      </c>
      <c r="Q98" s="174">
        <v>0</v>
      </c>
      <c r="R98" s="174">
        <f t="shared" si="12"/>
        <v>0</v>
      </c>
      <c r="S98" s="174">
        <v>0</v>
      </c>
      <c r="T98" s="175">
        <f t="shared" si="13"/>
        <v>0</v>
      </c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R98" s="176" t="s">
        <v>119</v>
      </c>
      <c r="AT98" s="176" t="s">
        <v>115</v>
      </c>
      <c r="AU98" s="176" t="s">
        <v>76</v>
      </c>
      <c r="AY98" s="17" t="s">
        <v>114</v>
      </c>
      <c r="BE98" s="177">
        <f t="shared" si="14"/>
        <v>0</v>
      </c>
      <c r="BF98" s="177">
        <f t="shared" si="15"/>
        <v>0</v>
      </c>
      <c r="BG98" s="177">
        <f t="shared" si="16"/>
        <v>0</v>
      </c>
      <c r="BH98" s="177">
        <f t="shared" si="17"/>
        <v>0</v>
      </c>
      <c r="BI98" s="177">
        <f t="shared" si="18"/>
        <v>0</v>
      </c>
      <c r="BJ98" s="17" t="s">
        <v>76</v>
      </c>
      <c r="BK98" s="177">
        <f t="shared" si="19"/>
        <v>0</v>
      </c>
      <c r="BL98" s="17" t="s">
        <v>119</v>
      </c>
      <c r="BM98" s="176" t="s">
        <v>256</v>
      </c>
    </row>
    <row r="99" spans="1:65" s="11" customFormat="1" ht="25.9" customHeight="1">
      <c r="B99" s="151"/>
      <c r="C99" s="152"/>
      <c r="D99" s="153" t="s">
        <v>68</v>
      </c>
      <c r="E99" s="154" t="s">
        <v>188</v>
      </c>
      <c r="F99" s="154" t="s">
        <v>189</v>
      </c>
      <c r="G99" s="152"/>
      <c r="H99" s="152"/>
      <c r="I99" s="155"/>
      <c r="J99" s="156">
        <f>BK99</f>
        <v>0</v>
      </c>
      <c r="K99" s="152"/>
      <c r="L99" s="157"/>
      <c r="M99" s="158"/>
      <c r="N99" s="159"/>
      <c r="O99" s="159"/>
      <c r="P99" s="160">
        <f>SUM(P100:P106)</f>
        <v>0</v>
      </c>
      <c r="Q99" s="159"/>
      <c r="R99" s="160">
        <f>SUM(R100:R106)</f>
        <v>0</v>
      </c>
      <c r="S99" s="159"/>
      <c r="T99" s="161">
        <f>SUM(T100:T106)</f>
        <v>0</v>
      </c>
      <c r="AR99" s="162" t="s">
        <v>76</v>
      </c>
      <c r="AT99" s="163" t="s">
        <v>68</v>
      </c>
      <c r="AU99" s="163" t="s">
        <v>7</v>
      </c>
      <c r="AY99" s="162" t="s">
        <v>114</v>
      </c>
      <c r="BK99" s="164">
        <f>SUM(BK100:BK106)</f>
        <v>0</v>
      </c>
    </row>
    <row r="100" spans="1:65" s="2" customFormat="1" ht="16.5" customHeight="1">
      <c r="A100" s="34"/>
      <c r="B100" s="35"/>
      <c r="C100" s="165" t="s">
        <v>171</v>
      </c>
      <c r="D100" s="165" t="s">
        <v>115</v>
      </c>
      <c r="E100" s="166" t="s">
        <v>191</v>
      </c>
      <c r="F100" s="167" t="s">
        <v>192</v>
      </c>
      <c r="G100" s="168" t="s">
        <v>151</v>
      </c>
      <c r="H100" s="169">
        <v>8.42</v>
      </c>
      <c r="I100" s="170"/>
      <c r="J100" s="171">
        <f>ROUND(I100*H100,2)</f>
        <v>0</v>
      </c>
      <c r="K100" s="167" t="s">
        <v>18</v>
      </c>
      <c r="L100" s="39"/>
      <c r="M100" s="172" t="s">
        <v>18</v>
      </c>
      <c r="N100" s="173" t="s">
        <v>40</v>
      </c>
      <c r="O100" s="64"/>
      <c r="P100" s="174">
        <f>O100*H100</f>
        <v>0</v>
      </c>
      <c r="Q100" s="174">
        <v>0</v>
      </c>
      <c r="R100" s="174">
        <f>Q100*H100</f>
        <v>0</v>
      </c>
      <c r="S100" s="174">
        <v>0</v>
      </c>
      <c r="T100" s="175">
        <f>S100*H100</f>
        <v>0</v>
      </c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R100" s="176" t="s">
        <v>119</v>
      </c>
      <c r="AT100" s="176" t="s">
        <v>115</v>
      </c>
      <c r="AU100" s="176" t="s">
        <v>76</v>
      </c>
      <c r="AY100" s="17" t="s">
        <v>114</v>
      </c>
      <c r="BE100" s="177">
        <f>IF(N100="základní",J100,0)</f>
        <v>0</v>
      </c>
      <c r="BF100" s="177">
        <f>IF(N100="snížená",J100,0)</f>
        <v>0</v>
      </c>
      <c r="BG100" s="177">
        <f>IF(N100="zákl. přenesená",J100,0)</f>
        <v>0</v>
      </c>
      <c r="BH100" s="177">
        <f>IF(N100="sníž. přenesená",J100,0)</f>
        <v>0</v>
      </c>
      <c r="BI100" s="177">
        <f>IF(N100="nulová",J100,0)</f>
        <v>0</v>
      </c>
      <c r="BJ100" s="17" t="s">
        <v>76</v>
      </c>
      <c r="BK100" s="177">
        <f>ROUND(I100*H100,2)</f>
        <v>0</v>
      </c>
      <c r="BL100" s="17" t="s">
        <v>119</v>
      </c>
      <c r="BM100" s="176" t="s">
        <v>257</v>
      </c>
    </row>
    <row r="101" spans="1:65" s="2" customFormat="1" ht="16.5" customHeight="1">
      <c r="A101" s="34"/>
      <c r="B101" s="35"/>
      <c r="C101" s="165" t="s">
        <v>175</v>
      </c>
      <c r="D101" s="165" t="s">
        <v>115</v>
      </c>
      <c r="E101" s="166" t="s">
        <v>195</v>
      </c>
      <c r="F101" s="167" t="s">
        <v>196</v>
      </c>
      <c r="G101" s="168" t="s">
        <v>151</v>
      </c>
      <c r="H101" s="169">
        <v>29</v>
      </c>
      <c r="I101" s="170"/>
      <c r="J101" s="171">
        <f>ROUND(I101*H101,2)</f>
        <v>0</v>
      </c>
      <c r="K101" s="167" t="s">
        <v>18</v>
      </c>
      <c r="L101" s="39"/>
      <c r="M101" s="172" t="s">
        <v>18</v>
      </c>
      <c r="N101" s="173" t="s">
        <v>40</v>
      </c>
      <c r="O101" s="64"/>
      <c r="P101" s="174">
        <f>O101*H101</f>
        <v>0</v>
      </c>
      <c r="Q101" s="174">
        <v>0</v>
      </c>
      <c r="R101" s="174">
        <f>Q101*H101</f>
        <v>0</v>
      </c>
      <c r="S101" s="174">
        <v>0</v>
      </c>
      <c r="T101" s="175">
        <f>S101*H101</f>
        <v>0</v>
      </c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R101" s="176" t="s">
        <v>119</v>
      </c>
      <c r="AT101" s="176" t="s">
        <v>115</v>
      </c>
      <c r="AU101" s="176" t="s">
        <v>76</v>
      </c>
      <c r="AY101" s="17" t="s">
        <v>114</v>
      </c>
      <c r="BE101" s="177">
        <f>IF(N101="základní",J101,0)</f>
        <v>0</v>
      </c>
      <c r="BF101" s="177">
        <f>IF(N101="snížená",J101,0)</f>
        <v>0</v>
      </c>
      <c r="BG101" s="177">
        <f>IF(N101="zákl. přenesená",J101,0)</f>
        <v>0</v>
      </c>
      <c r="BH101" s="177">
        <f>IF(N101="sníž. přenesená",J101,0)</f>
        <v>0</v>
      </c>
      <c r="BI101" s="177">
        <f>IF(N101="nulová",J101,0)</f>
        <v>0</v>
      </c>
      <c r="BJ101" s="17" t="s">
        <v>76</v>
      </c>
      <c r="BK101" s="177">
        <f>ROUND(I101*H101,2)</f>
        <v>0</v>
      </c>
      <c r="BL101" s="17" t="s">
        <v>119</v>
      </c>
      <c r="BM101" s="176" t="s">
        <v>258</v>
      </c>
    </row>
    <row r="102" spans="1:65" s="12" customFormat="1" ht="11.25">
      <c r="B102" s="178"/>
      <c r="C102" s="179"/>
      <c r="D102" s="180" t="s">
        <v>198</v>
      </c>
      <c r="E102" s="181" t="s">
        <v>18</v>
      </c>
      <c r="F102" s="182" t="s">
        <v>259</v>
      </c>
      <c r="G102" s="179"/>
      <c r="H102" s="183">
        <v>0.1</v>
      </c>
      <c r="I102" s="184"/>
      <c r="J102" s="179"/>
      <c r="K102" s="179"/>
      <c r="L102" s="185"/>
      <c r="M102" s="186"/>
      <c r="N102" s="187"/>
      <c r="O102" s="187"/>
      <c r="P102" s="187"/>
      <c r="Q102" s="187"/>
      <c r="R102" s="187"/>
      <c r="S102" s="187"/>
      <c r="T102" s="188"/>
      <c r="AT102" s="189" t="s">
        <v>198</v>
      </c>
      <c r="AU102" s="189" t="s">
        <v>76</v>
      </c>
      <c r="AV102" s="12" t="s">
        <v>78</v>
      </c>
      <c r="AW102" s="12" t="s">
        <v>30</v>
      </c>
      <c r="AX102" s="12" t="s">
        <v>7</v>
      </c>
      <c r="AY102" s="189" t="s">
        <v>114</v>
      </c>
    </row>
    <row r="103" spans="1:65" s="12" customFormat="1" ht="11.25">
      <c r="B103" s="178"/>
      <c r="C103" s="179"/>
      <c r="D103" s="180" t="s">
        <v>198</v>
      </c>
      <c r="E103" s="181" t="s">
        <v>18</v>
      </c>
      <c r="F103" s="182" t="s">
        <v>260</v>
      </c>
      <c r="G103" s="179"/>
      <c r="H103" s="183">
        <v>1.6</v>
      </c>
      <c r="I103" s="184"/>
      <c r="J103" s="179"/>
      <c r="K103" s="179"/>
      <c r="L103" s="185"/>
      <c r="M103" s="186"/>
      <c r="N103" s="187"/>
      <c r="O103" s="187"/>
      <c r="P103" s="187"/>
      <c r="Q103" s="187"/>
      <c r="R103" s="187"/>
      <c r="S103" s="187"/>
      <c r="T103" s="188"/>
      <c r="AT103" s="189" t="s">
        <v>198</v>
      </c>
      <c r="AU103" s="189" t="s">
        <v>76</v>
      </c>
      <c r="AV103" s="12" t="s">
        <v>78</v>
      </c>
      <c r="AW103" s="12" t="s">
        <v>30</v>
      </c>
      <c r="AX103" s="12" t="s">
        <v>7</v>
      </c>
      <c r="AY103" s="189" t="s">
        <v>114</v>
      </c>
    </row>
    <row r="104" spans="1:65" s="12" customFormat="1" ht="11.25">
      <c r="B104" s="178"/>
      <c r="C104" s="179"/>
      <c r="D104" s="180" t="s">
        <v>198</v>
      </c>
      <c r="E104" s="181" t="s">
        <v>18</v>
      </c>
      <c r="F104" s="182" t="s">
        <v>261</v>
      </c>
      <c r="G104" s="179"/>
      <c r="H104" s="183">
        <v>0.3</v>
      </c>
      <c r="I104" s="184"/>
      <c r="J104" s="179"/>
      <c r="K104" s="179"/>
      <c r="L104" s="185"/>
      <c r="M104" s="186"/>
      <c r="N104" s="187"/>
      <c r="O104" s="187"/>
      <c r="P104" s="187"/>
      <c r="Q104" s="187"/>
      <c r="R104" s="187"/>
      <c r="S104" s="187"/>
      <c r="T104" s="188"/>
      <c r="AT104" s="189" t="s">
        <v>198</v>
      </c>
      <c r="AU104" s="189" t="s">
        <v>76</v>
      </c>
      <c r="AV104" s="12" t="s">
        <v>78</v>
      </c>
      <c r="AW104" s="12" t="s">
        <v>30</v>
      </c>
      <c r="AX104" s="12" t="s">
        <v>7</v>
      </c>
      <c r="AY104" s="189" t="s">
        <v>114</v>
      </c>
    </row>
    <row r="105" spans="1:65" s="12" customFormat="1" ht="11.25">
      <c r="B105" s="178"/>
      <c r="C105" s="179"/>
      <c r="D105" s="180" t="s">
        <v>198</v>
      </c>
      <c r="E105" s="181" t="s">
        <v>18</v>
      </c>
      <c r="F105" s="182" t="s">
        <v>262</v>
      </c>
      <c r="G105" s="179"/>
      <c r="H105" s="183">
        <v>27</v>
      </c>
      <c r="I105" s="184"/>
      <c r="J105" s="179"/>
      <c r="K105" s="179"/>
      <c r="L105" s="185"/>
      <c r="M105" s="186"/>
      <c r="N105" s="187"/>
      <c r="O105" s="187"/>
      <c r="P105" s="187"/>
      <c r="Q105" s="187"/>
      <c r="R105" s="187"/>
      <c r="S105" s="187"/>
      <c r="T105" s="188"/>
      <c r="AT105" s="189" t="s">
        <v>198</v>
      </c>
      <c r="AU105" s="189" t="s">
        <v>76</v>
      </c>
      <c r="AV105" s="12" t="s">
        <v>78</v>
      </c>
      <c r="AW105" s="12" t="s">
        <v>30</v>
      </c>
      <c r="AX105" s="12" t="s">
        <v>7</v>
      </c>
      <c r="AY105" s="189" t="s">
        <v>114</v>
      </c>
    </row>
    <row r="106" spans="1:65" s="13" customFormat="1" ht="11.25">
      <c r="B106" s="190"/>
      <c r="C106" s="191"/>
      <c r="D106" s="180" t="s">
        <v>198</v>
      </c>
      <c r="E106" s="192" t="s">
        <v>18</v>
      </c>
      <c r="F106" s="193" t="s">
        <v>205</v>
      </c>
      <c r="G106" s="191"/>
      <c r="H106" s="194">
        <v>29</v>
      </c>
      <c r="I106" s="195"/>
      <c r="J106" s="191"/>
      <c r="K106" s="191"/>
      <c r="L106" s="196"/>
      <c r="M106" s="197"/>
      <c r="N106" s="198"/>
      <c r="O106" s="198"/>
      <c r="P106" s="198"/>
      <c r="Q106" s="198"/>
      <c r="R106" s="198"/>
      <c r="S106" s="198"/>
      <c r="T106" s="199"/>
      <c r="AT106" s="200" t="s">
        <v>198</v>
      </c>
      <c r="AU106" s="200" t="s">
        <v>76</v>
      </c>
      <c r="AV106" s="13" t="s">
        <v>119</v>
      </c>
      <c r="AW106" s="13" t="s">
        <v>30</v>
      </c>
      <c r="AX106" s="13" t="s">
        <v>76</v>
      </c>
      <c r="AY106" s="200" t="s">
        <v>114</v>
      </c>
    </row>
    <row r="107" spans="1:65" s="11" customFormat="1" ht="25.9" customHeight="1">
      <c r="B107" s="151"/>
      <c r="C107" s="152"/>
      <c r="D107" s="153" t="s">
        <v>68</v>
      </c>
      <c r="E107" s="154" t="s">
        <v>206</v>
      </c>
      <c r="F107" s="154" t="s">
        <v>207</v>
      </c>
      <c r="G107" s="152"/>
      <c r="H107" s="152"/>
      <c r="I107" s="155"/>
      <c r="J107" s="156">
        <f>BK107</f>
        <v>0</v>
      </c>
      <c r="K107" s="152"/>
      <c r="L107" s="157"/>
      <c r="M107" s="158"/>
      <c r="N107" s="159"/>
      <c r="O107" s="159"/>
      <c r="P107" s="160">
        <f>P108</f>
        <v>0</v>
      </c>
      <c r="Q107" s="159"/>
      <c r="R107" s="160">
        <f>R108</f>
        <v>0</v>
      </c>
      <c r="S107" s="159"/>
      <c r="T107" s="161">
        <f>T108</f>
        <v>0</v>
      </c>
      <c r="AR107" s="162" t="s">
        <v>76</v>
      </c>
      <c r="AT107" s="163" t="s">
        <v>68</v>
      </c>
      <c r="AU107" s="163" t="s">
        <v>7</v>
      </c>
      <c r="AY107" s="162" t="s">
        <v>114</v>
      </c>
      <c r="BK107" s="164">
        <f>BK108</f>
        <v>0</v>
      </c>
    </row>
    <row r="108" spans="1:65" s="2" customFormat="1" ht="16.5" customHeight="1">
      <c r="A108" s="34"/>
      <c r="B108" s="35"/>
      <c r="C108" s="165" t="s">
        <v>179</v>
      </c>
      <c r="D108" s="165" t="s">
        <v>115</v>
      </c>
      <c r="E108" s="166" t="s">
        <v>209</v>
      </c>
      <c r="F108" s="167" t="s">
        <v>210</v>
      </c>
      <c r="G108" s="168" t="s">
        <v>211</v>
      </c>
      <c r="H108" s="169">
        <v>0.05</v>
      </c>
      <c r="I108" s="170"/>
      <c r="J108" s="171">
        <f>ROUND(I108*H108,2)</f>
        <v>0</v>
      </c>
      <c r="K108" s="167" t="s">
        <v>18</v>
      </c>
      <c r="L108" s="39"/>
      <c r="M108" s="201" t="s">
        <v>18</v>
      </c>
      <c r="N108" s="202" t="s">
        <v>40</v>
      </c>
      <c r="O108" s="203"/>
      <c r="P108" s="204">
        <f>O108*H108</f>
        <v>0</v>
      </c>
      <c r="Q108" s="204">
        <v>0</v>
      </c>
      <c r="R108" s="204">
        <f>Q108*H108</f>
        <v>0</v>
      </c>
      <c r="S108" s="204">
        <v>0</v>
      </c>
      <c r="T108" s="205">
        <f>S108*H108</f>
        <v>0</v>
      </c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R108" s="176" t="s">
        <v>119</v>
      </c>
      <c r="AT108" s="176" t="s">
        <v>115</v>
      </c>
      <c r="AU108" s="176" t="s">
        <v>76</v>
      </c>
      <c r="AY108" s="17" t="s">
        <v>114</v>
      </c>
      <c r="BE108" s="177">
        <f>IF(N108="základní",J108,0)</f>
        <v>0</v>
      </c>
      <c r="BF108" s="177">
        <f>IF(N108="snížená",J108,0)</f>
        <v>0</v>
      </c>
      <c r="BG108" s="177">
        <f>IF(N108="zákl. přenesená",J108,0)</f>
        <v>0</v>
      </c>
      <c r="BH108" s="177">
        <f>IF(N108="sníž. přenesená",J108,0)</f>
        <v>0</v>
      </c>
      <c r="BI108" s="177">
        <f>IF(N108="nulová",J108,0)</f>
        <v>0</v>
      </c>
      <c r="BJ108" s="17" t="s">
        <v>76</v>
      </c>
      <c r="BK108" s="177">
        <f>ROUND(I108*H108,2)</f>
        <v>0</v>
      </c>
      <c r="BL108" s="17" t="s">
        <v>119</v>
      </c>
      <c r="BM108" s="176" t="s">
        <v>263</v>
      </c>
    </row>
    <row r="109" spans="1:65" s="2" customFormat="1" ht="6.95" customHeight="1">
      <c r="A109" s="34"/>
      <c r="B109" s="47"/>
      <c r="C109" s="48"/>
      <c r="D109" s="48"/>
      <c r="E109" s="48"/>
      <c r="F109" s="48"/>
      <c r="G109" s="48"/>
      <c r="H109" s="48"/>
      <c r="I109" s="48"/>
      <c r="J109" s="48"/>
      <c r="K109" s="48"/>
      <c r="L109" s="39"/>
      <c r="M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</sheetData>
  <sheetProtection algorithmName="SHA-512" hashValue="8trzgtqd7+Uicj4l/PYvlrEitI8m90bIIRjw34M5SxPiB0HwPmRCNUoLfFsUp1fA5iwafTQlbRjIajwaSsiy5A==" saltValue="RRH0Ny+2tkC4nHmme87+0NmmH09l3ddI6iCoiSPNBcNMm5VJ+eWmss6pwN9fvuqVD0ycjS7+3DhVoo7Az2GvvA==" spinCount="100000" sheet="1" objects="1" scenarios="1" formatColumns="0" formatRows="0" autoFilter="0"/>
  <autoFilter ref="C82:K108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0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AT2" s="17" t="s">
        <v>87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78</v>
      </c>
    </row>
    <row r="4" spans="1:46" s="1" customFormat="1" ht="24.95" customHeight="1">
      <c r="B4" s="20"/>
      <c r="D4" s="103" t="s">
        <v>88</v>
      </c>
      <c r="L4" s="20"/>
      <c r="M4" s="104" t="s">
        <v>9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15</v>
      </c>
      <c r="L6" s="20"/>
    </row>
    <row r="7" spans="1:46" s="1" customFormat="1" ht="16.5" customHeight="1">
      <c r="B7" s="20"/>
      <c r="E7" s="333" t="str">
        <f>'Rekapitulace stavby'!K6</f>
        <v>Černá Nisa, Liberec (Stráž n.N.-Ruprechtice), probírka BP, ř. km 0,135 - 4,787</v>
      </c>
      <c r="F7" s="334"/>
      <c r="G7" s="334"/>
      <c r="H7" s="334"/>
      <c r="L7" s="20"/>
    </row>
    <row r="8" spans="1:46" s="2" customFormat="1" ht="12" customHeight="1">
      <c r="A8" s="34"/>
      <c r="B8" s="39"/>
      <c r="C8" s="34"/>
      <c r="D8" s="105" t="s">
        <v>89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35" t="s">
        <v>264</v>
      </c>
      <c r="F9" s="336"/>
      <c r="G9" s="336"/>
      <c r="H9" s="336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17</v>
      </c>
      <c r="E11" s="34"/>
      <c r="F11" s="107" t="s">
        <v>18</v>
      </c>
      <c r="G11" s="34"/>
      <c r="H11" s="34"/>
      <c r="I11" s="105" t="s">
        <v>19</v>
      </c>
      <c r="J11" s="107" t="s">
        <v>18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20</v>
      </c>
      <c r="E12" s="34"/>
      <c r="F12" s="107" t="s">
        <v>21</v>
      </c>
      <c r="G12" s="34"/>
      <c r="H12" s="34"/>
      <c r="I12" s="105" t="s">
        <v>22</v>
      </c>
      <c r="J12" s="108" t="str">
        <f>'Rekapitulace stavby'!AN8</f>
        <v>29. 7. 2024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tr">
        <f>IF('Rekapitulace stavby'!AN10="","",'Rekapitulace stavby'!AN10)</f>
        <v/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tr">
        <f>IF('Rekapitulace stavby'!E11="","",'Rekapitulace stavby'!E11)</f>
        <v xml:space="preserve"> </v>
      </c>
      <c r="F15" s="34"/>
      <c r="G15" s="34"/>
      <c r="H15" s="34"/>
      <c r="I15" s="105" t="s">
        <v>26</v>
      </c>
      <c r="J15" s="107" t="str">
        <f>IF('Rekapitulace stavby'!AN11="","",'Rekapitulace stavby'!AN11)</f>
        <v/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27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37" t="str">
        <f>'Rekapitulace stavby'!E14</f>
        <v>Vyplň údaj</v>
      </c>
      <c r="F18" s="338"/>
      <c r="G18" s="338"/>
      <c r="H18" s="338"/>
      <c r="I18" s="105" t="s">
        <v>26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29</v>
      </c>
      <c r="E20" s="34"/>
      <c r="F20" s="34"/>
      <c r="G20" s="34"/>
      <c r="H20" s="34"/>
      <c r="I20" s="105" t="s">
        <v>25</v>
      </c>
      <c r="J20" s="107" t="str">
        <f>IF('Rekapitulace stavby'!AN16="","",'Rekapitulace stavby'!AN16)</f>
        <v/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tr">
        <f>IF('Rekapitulace stavby'!E17="","",'Rekapitulace stavby'!E17)</f>
        <v xml:space="preserve"> </v>
      </c>
      <c r="F21" s="34"/>
      <c r="G21" s="34"/>
      <c r="H21" s="34"/>
      <c r="I21" s="105" t="s">
        <v>26</v>
      </c>
      <c r="J21" s="107" t="str">
        <f>IF('Rekapitulace stavby'!AN17="","",'Rekapitulace stavby'!AN17)</f>
        <v/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31</v>
      </c>
      <c r="E23" s="34"/>
      <c r="F23" s="34"/>
      <c r="G23" s="34"/>
      <c r="H23" s="34"/>
      <c r="I23" s="105" t="s">
        <v>25</v>
      </c>
      <c r="J23" s="107" t="s">
        <v>18</v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">
        <v>32</v>
      </c>
      <c r="F24" s="34"/>
      <c r="G24" s="34"/>
      <c r="H24" s="34"/>
      <c r="I24" s="105" t="s">
        <v>26</v>
      </c>
      <c r="J24" s="107" t="s">
        <v>18</v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33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09"/>
      <c r="B27" s="110"/>
      <c r="C27" s="109"/>
      <c r="D27" s="109"/>
      <c r="E27" s="339" t="s">
        <v>18</v>
      </c>
      <c r="F27" s="339"/>
      <c r="G27" s="339"/>
      <c r="H27" s="339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35</v>
      </c>
      <c r="E30" s="34"/>
      <c r="F30" s="34"/>
      <c r="G30" s="34"/>
      <c r="H30" s="34"/>
      <c r="I30" s="34"/>
      <c r="J30" s="114">
        <f>ROUND(J83,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37</v>
      </c>
      <c r="G32" s="34"/>
      <c r="H32" s="34"/>
      <c r="I32" s="115" t="s">
        <v>36</v>
      </c>
      <c r="J32" s="115" t="s">
        <v>38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39</v>
      </c>
      <c r="E33" s="105" t="s">
        <v>40</v>
      </c>
      <c r="F33" s="117">
        <f>ROUND((SUM(BE83:BE107)),  2)</f>
        <v>0</v>
      </c>
      <c r="G33" s="34"/>
      <c r="H33" s="34"/>
      <c r="I33" s="118">
        <v>0</v>
      </c>
      <c r="J33" s="117">
        <f>ROUND(((SUM(BE83:BE107))*I33),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41</v>
      </c>
      <c r="F34" s="117">
        <f>ROUND((SUM(BF83:BF107)),  2)</f>
        <v>0</v>
      </c>
      <c r="G34" s="34"/>
      <c r="H34" s="34"/>
      <c r="I34" s="118">
        <v>0</v>
      </c>
      <c r="J34" s="117">
        <f>ROUND(((SUM(BF83:BF107))*I34),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42</v>
      </c>
      <c r="F35" s="117">
        <f>ROUND((SUM(BG83:BG107)),  2)</f>
        <v>0</v>
      </c>
      <c r="G35" s="34"/>
      <c r="H35" s="34"/>
      <c r="I35" s="118">
        <v>0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43</v>
      </c>
      <c r="F36" s="117">
        <f>ROUND((SUM(BH83:BH107)),  2)</f>
        <v>0</v>
      </c>
      <c r="G36" s="34"/>
      <c r="H36" s="34"/>
      <c r="I36" s="118">
        <v>0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44</v>
      </c>
      <c r="F37" s="117">
        <f>ROUND((SUM(BI83:BI107)),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45</v>
      </c>
      <c r="E39" s="121"/>
      <c r="F39" s="121"/>
      <c r="G39" s="122" t="s">
        <v>46</v>
      </c>
      <c r="H39" s="123" t="s">
        <v>47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91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15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6.5" customHeight="1">
      <c r="A48" s="34"/>
      <c r="B48" s="35"/>
      <c r="C48" s="36"/>
      <c r="D48" s="36"/>
      <c r="E48" s="340" t="str">
        <f>E7</f>
        <v>Černá Nisa, Liberec (Stráž n.N.-Ruprechtice), probírka BP, ř. km 0,135 - 4,787</v>
      </c>
      <c r="F48" s="341"/>
      <c r="G48" s="341"/>
      <c r="H48" s="341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89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customHeight="1">
      <c r="A50" s="34"/>
      <c r="B50" s="35"/>
      <c r="C50" s="36"/>
      <c r="D50" s="36"/>
      <c r="E50" s="293" t="str">
        <f>E9</f>
        <v>41924/4 - SO 04 - Lokalita č.4, ř.km 4,198-4,787</v>
      </c>
      <c r="F50" s="342"/>
      <c r="G50" s="342"/>
      <c r="H50" s="342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20</v>
      </c>
      <c r="D52" s="36"/>
      <c r="E52" s="36"/>
      <c r="F52" s="27" t="str">
        <f>F12</f>
        <v xml:space="preserve"> </v>
      </c>
      <c r="G52" s="36"/>
      <c r="H52" s="36"/>
      <c r="I52" s="29" t="s">
        <v>22</v>
      </c>
      <c r="J52" s="59" t="str">
        <f>IF(J12="","",J12)</f>
        <v>29. 7. 2024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5.2" customHeight="1">
      <c r="A54" s="34"/>
      <c r="B54" s="35"/>
      <c r="C54" s="29" t="s">
        <v>24</v>
      </c>
      <c r="D54" s="36"/>
      <c r="E54" s="36"/>
      <c r="F54" s="27" t="str">
        <f>E15</f>
        <v xml:space="preserve"> </v>
      </c>
      <c r="G54" s="36"/>
      <c r="H54" s="36"/>
      <c r="I54" s="29" t="s">
        <v>29</v>
      </c>
      <c r="J54" s="32" t="str">
        <f>E21</f>
        <v xml:space="preserve"> 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2" customHeight="1">
      <c r="A55" s="34"/>
      <c r="B55" s="35"/>
      <c r="C55" s="29" t="s">
        <v>27</v>
      </c>
      <c r="D55" s="36"/>
      <c r="E55" s="36"/>
      <c r="F55" s="27" t="str">
        <f>IF(E18="","",E18)</f>
        <v>Vyplň údaj</v>
      </c>
      <c r="G55" s="36"/>
      <c r="H55" s="36"/>
      <c r="I55" s="29" t="s">
        <v>31</v>
      </c>
      <c r="J55" s="32" t="str">
        <f>E24</f>
        <v>Hlubuček V.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92</v>
      </c>
      <c r="D57" s="131"/>
      <c r="E57" s="131"/>
      <c r="F57" s="131"/>
      <c r="G57" s="131"/>
      <c r="H57" s="131"/>
      <c r="I57" s="131"/>
      <c r="J57" s="132" t="s">
        <v>93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67</v>
      </c>
      <c r="D59" s="36"/>
      <c r="E59" s="36"/>
      <c r="F59" s="36"/>
      <c r="G59" s="36"/>
      <c r="H59" s="36"/>
      <c r="I59" s="36"/>
      <c r="J59" s="77">
        <f>J83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94</v>
      </c>
    </row>
    <row r="60" spans="1:47" s="9" customFormat="1" ht="24.95" customHeight="1">
      <c r="B60" s="134"/>
      <c r="C60" s="135"/>
      <c r="D60" s="136" t="s">
        <v>95</v>
      </c>
      <c r="E60" s="137"/>
      <c r="F60" s="137"/>
      <c r="G60" s="137"/>
      <c r="H60" s="137"/>
      <c r="I60" s="137"/>
      <c r="J60" s="138">
        <f>J84</f>
        <v>0</v>
      </c>
      <c r="K60" s="135"/>
      <c r="L60" s="139"/>
    </row>
    <row r="61" spans="1:47" s="9" customFormat="1" ht="24.95" customHeight="1">
      <c r="B61" s="134"/>
      <c r="C61" s="135"/>
      <c r="D61" s="136" t="s">
        <v>96</v>
      </c>
      <c r="E61" s="137"/>
      <c r="F61" s="137"/>
      <c r="G61" s="137"/>
      <c r="H61" s="137"/>
      <c r="I61" s="137"/>
      <c r="J61" s="138">
        <f>J90</f>
        <v>0</v>
      </c>
      <c r="K61" s="135"/>
      <c r="L61" s="139"/>
    </row>
    <row r="62" spans="1:47" s="9" customFormat="1" ht="24.95" customHeight="1">
      <c r="B62" s="134"/>
      <c r="C62" s="135"/>
      <c r="D62" s="136" t="s">
        <v>97</v>
      </c>
      <c r="E62" s="137"/>
      <c r="F62" s="137"/>
      <c r="G62" s="137"/>
      <c r="H62" s="137"/>
      <c r="I62" s="137"/>
      <c r="J62" s="138">
        <f>J96</f>
        <v>0</v>
      </c>
      <c r="K62" s="135"/>
      <c r="L62" s="139"/>
    </row>
    <row r="63" spans="1:47" s="9" customFormat="1" ht="24.95" customHeight="1">
      <c r="B63" s="134"/>
      <c r="C63" s="135"/>
      <c r="D63" s="136" t="s">
        <v>98</v>
      </c>
      <c r="E63" s="137"/>
      <c r="F63" s="137"/>
      <c r="G63" s="137"/>
      <c r="H63" s="137"/>
      <c r="I63" s="137"/>
      <c r="J63" s="138">
        <f>J106</f>
        <v>0</v>
      </c>
      <c r="K63" s="135"/>
      <c r="L63" s="139"/>
    </row>
    <row r="64" spans="1:47" s="2" customFormat="1" ht="21.75" customHeight="1">
      <c r="A64" s="34"/>
      <c r="B64" s="35"/>
      <c r="C64" s="36"/>
      <c r="D64" s="36"/>
      <c r="E64" s="36"/>
      <c r="F64" s="36"/>
      <c r="G64" s="36"/>
      <c r="H64" s="36"/>
      <c r="I64" s="36"/>
      <c r="J64" s="36"/>
      <c r="K64" s="36"/>
      <c r="L64" s="106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</row>
    <row r="65" spans="1:31" s="2" customFormat="1" ht="6.95" customHeight="1">
      <c r="A65" s="34"/>
      <c r="B65" s="47"/>
      <c r="C65" s="48"/>
      <c r="D65" s="48"/>
      <c r="E65" s="48"/>
      <c r="F65" s="48"/>
      <c r="G65" s="48"/>
      <c r="H65" s="48"/>
      <c r="I65" s="48"/>
      <c r="J65" s="48"/>
      <c r="K65" s="48"/>
      <c r="L65" s="10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9" spans="1:31" s="2" customFormat="1" ht="6.95" customHeight="1">
      <c r="A69" s="34"/>
      <c r="B69" s="49"/>
      <c r="C69" s="50"/>
      <c r="D69" s="50"/>
      <c r="E69" s="50"/>
      <c r="F69" s="50"/>
      <c r="G69" s="50"/>
      <c r="H69" s="50"/>
      <c r="I69" s="50"/>
      <c r="J69" s="50"/>
      <c r="K69" s="50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24.95" customHeight="1">
      <c r="A70" s="34"/>
      <c r="B70" s="35"/>
      <c r="C70" s="23" t="s">
        <v>99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6.95" customHeight="1">
      <c r="A71" s="34"/>
      <c r="B71" s="35"/>
      <c r="C71" s="36"/>
      <c r="D71" s="36"/>
      <c r="E71" s="36"/>
      <c r="F71" s="36"/>
      <c r="G71" s="36"/>
      <c r="H71" s="36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15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6.5" customHeight="1">
      <c r="A73" s="34"/>
      <c r="B73" s="35"/>
      <c r="C73" s="36"/>
      <c r="D73" s="36"/>
      <c r="E73" s="340" t="str">
        <f>E7</f>
        <v>Černá Nisa, Liberec (Stráž n.N.-Ruprechtice), probírka BP, ř. km 0,135 - 4,787</v>
      </c>
      <c r="F73" s="341"/>
      <c r="G73" s="341"/>
      <c r="H73" s="341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12" customHeight="1">
      <c r="A74" s="34"/>
      <c r="B74" s="35"/>
      <c r="C74" s="29" t="s">
        <v>89</v>
      </c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6.5" customHeight="1">
      <c r="A75" s="34"/>
      <c r="B75" s="35"/>
      <c r="C75" s="36"/>
      <c r="D75" s="36"/>
      <c r="E75" s="293" t="str">
        <f>E9</f>
        <v>41924/4 - SO 04 - Lokalita č.4, ř.km 4,198-4,787</v>
      </c>
      <c r="F75" s="342"/>
      <c r="G75" s="342"/>
      <c r="H75" s="342"/>
      <c r="I75" s="36"/>
      <c r="J75" s="36"/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2" customHeight="1">
      <c r="A77" s="34"/>
      <c r="B77" s="35"/>
      <c r="C77" s="29" t="s">
        <v>20</v>
      </c>
      <c r="D77" s="36"/>
      <c r="E77" s="36"/>
      <c r="F77" s="27" t="str">
        <f>F12</f>
        <v xml:space="preserve"> </v>
      </c>
      <c r="G77" s="36"/>
      <c r="H77" s="36"/>
      <c r="I77" s="29" t="s">
        <v>22</v>
      </c>
      <c r="J77" s="59" t="str">
        <f>IF(J12="","",J12)</f>
        <v>29. 7. 2024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6.95" customHeight="1">
      <c r="A78" s="34"/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5.2" customHeight="1">
      <c r="A79" s="34"/>
      <c r="B79" s="35"/>
      <c r="C79" s="29" t="s">
        <v>24</v>
      </c>
      <c r="D79" s="36"/>
      <c r="E79" s="36"/>
      <c r="F79" s="27" t="str">
        <f>E15</f>
        <v xml:space="preserve"> </v>
      </c>
      <c r="G79" s="36"/>
      <c r="H79" s="36"/>
      <c r="I79" s="29" t="s">
        <v>29</v>
      </c>
      <c r="J79" s="32" t="str">
        <f>E21</f>
        <v xml:space="preserve"> </v>
      </c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15.2" customHeight="1">
      <c r="A80" s="34"/>
      <c r="B80" s="35"/>
      <c r="C80" s="29" t="s">
        <v>27</v>
      </c>
      <c r="D80" s="36"/>
      <c r="E80" s="36"/>
      <c r="F80" s="27" t="str">
        <f>IF(E18="","",E18)</f>
        <v>Vyplň údaj</v>
      </c>
      <c r="G80" s="36"/>
      <c r="H80" s="36"/>
      <c r="I80" s="29" t="s">
        <v>31</v>
      </c>
      <c r="J80" s="32" t="str">
        <f>E24</f>
        <v>Hlubuček V.</v>
      </c>
      <c r="K80" s="36"/>
      <c r="L80" s="106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2" customFormat="1" ht="10.35" customHeight="1">
      <c r="A81" s="34"/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10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65" s="10" customFormat="1" ht="29.25" customHeight="1">
      <c r="A82" s="140"/>
      <c r="B82" s="141"/>
      <c r="C82" s="142" t="s">
        <v>100</v>
      </c>
      <c r="D82" s="143" t="s">
        <v>54</v>
      </c>
      <c r="E82" s="143" t="s">
        <v>50</v>
      </c>
      <c r="F82" s="143" t="s">
        <v>51</v>
      </c>
      <c r="G82" s="143" t="s">
        <v>101</v>
      </c>
      <c r="H82" s="143" t="s">
        <v>102</v>
      </c>
      <c r="I82" s="143" t="s">
        <v>103</v>
      </c>
      <c r="J82" s="143" t="s">
        <v>93</v>
      </c>
      <c r="K82" s="144" t="s">
        <v>104</v>
      </c>
      <c r="L82" s="145"/>
      <c r="M82" s="68" t="s">
        <v>18</v>
      </c>
      <c r="N82" s="69" t="s">
        <v>39</v>
      </c>
      <c r="O82" s="69" t="s">
        <v>105</v>
      </c>
      <c r="P82" s="69" t="s">
        <v>106</v>
      </c>
      <c r="Q82" s="69" t="s">
        <v>107</v>
      </c>
      <c r="R82" s="69" t="s">
        <v>108</v>
      </c>
      <c r="S82" s="69" t="s">
        <v>109</v>
      </c>
      <c r="T82" s="70" t="s">
        <v>110</v>
      </c>
      <c r="U82" s="140"/>
      <c r="V82" s="140"/>
      <c r="W82" s="140"/>
      <c r="X82" s="140"/>
      <c r="Y82" s="140"/>
      <c r="Z82" s="140"/>
      <c r="AA82" s="140"/>
      <c r="AB82" s="140"/>
      <c r="AC82" s="140"/>
      <c r="AD82" s="140"/>
      <c r="AE82" s="140"/>
    </row>
    <row r="83" spans="1:65" s="2" customFormat="1" ht="22.9" customHeight="1">
      <c r="A83" s="34"/>
      <c r="B83" s="35"/>
      <c r="C83" s="75" t="s">
        <v>111</v>
      </c>
      <c r="D83" s="36"/>
      <c r="E83" s="36"/>
      <c r="F83" s="36"/>
      <c r="G83" s="36"/>
      <c r="H83" s="36"/>
      <c r="I83" s="36"/>
      <c r="J83" s="146">
        <f>BK83</f>
        <v>0</v>
      </c>
      <c r="K83" s="36"/>
      <c r="L83" s="39"/>
      <c r="M83" s="71"/>
      <c r="N83" s="147"/>
      <c r="O83" s="72"/>
      <c r="P83" s="148">
        <f>P84+P90+P96+P106</f>
        <v>0</v>
      </c>
      <c r="Q83" s="72"/>
      <c r="R83" s="148">
        <f>R84+R90+R96+R106</f>
        <v>0</v>
      </c>
      <c r="S83" s="72"/>
      <c r="T83" s="149">
        <f>T84+T90+T96+T106</f>
        <v>0</v>
      </c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T83" s="17" t="s">
        <v>68</v>
      </c>
      <c r="AU83" s="17" t="s">
        <v>94</v>
      </c>
      <c r="BK83" s="150">
        <f>BK84+BK90+BK96+BK106</f>
        <v>0</v>
      </c>
    </row>
    <row r="84" spans="1:65" s="11" customFormat="1" ht="25.9" customHeight="1">
      <c r="B84" s="151"/>
      <c r="C84" s="152"/>
      <c r="D84" s="153" t="s">
        <v>68</v>
      </c>
      <c r="E84" s="154" t="s">
        <v>112</v>
      </c>
      <c r="F84" s="154" t="s">
        <v>113</v>
      </c>
      <c r="G84" s="152"/>
      <c r="H84" s="152"/>
      <c r="I84" s="155"/>
      <c r="J84" s="156">
        <f>BK84</f>
        <v>0</v>
      </c>
      <c r="K84" s="152"/>
      <c r="L84" s="157"/>
      <c r="M84" s="158"/>
      <c r="N84" s="159"/>
      <c r="O84" s="159"/>
      <c r="P84" s="160">
        <f>SUM(P85:P89)</f>
        <v>0</v>
      </c>
      <c r="Q84" s="159"/>
      <c r="R84" s="160">
        <f>SUM(R85:R89)</f>
        <v>0</v>
      </c>
      <c r="S84" s="159"/>
      <c r="T84" s="161">
        <f>SUM(T85:T89)</f>
        <v>0</v>
      </c>
      <c r="AR84" s="162" t="s">
        <v>76</v>
      </c>
      <c r="AT84" s="163" t="s">
        <v>68</v>
      </c>
      <c r="AU84" s="163" t="s">
        <v>7</v>
      </c>
      <c r="AY84" s="162" t="s">
        <v>114</v>
      </c>
      <c r="BK84" s="164">
        <f>SUM(BK85:BK89)</f>
        <v>0</v>
      </c>
    </row>
    <row r="85" spans="1:65" s="2" customFormat="1" ht="33" customHeight="1">
      <c r="A85" s="34"/>
      <c r="B85" s="35"/>
      <c r="C85" s="165" t="s">
        <v>76</v>
      </c>
      <c r="D85" s="165" t="s">
        <v>115</v>
      </c>
      <c r="E85" s="166" t="s">
        <v>116</v>
      </c>
      <c r="F85" s="167" t="s">
        <v>117</v>
      </c>
      <c r="G85" s="168" t="s">
        <v>118</v>
      </c>
      <c r="H85" s="169">
        <v>580</v>
      </c>
      <c r="I85" s="170"/>
      <c r="J85" s="171">
        <f>ROUND(I85*H85,2)</f>
        <v>0</v>
      </c>
      <c r="K85" s="167" t="s">
        <v>18</v>
      </c>
      <c r="L85" s="39"/>
      <c r="M85" s="172" t="s">
        <v>18</v>
      </c>
      <c r="N85" s="173" t="s">
        <v>40</v>
      </c>
      <c r="O85" s="64"/>
      <c r="P85" s="174">
        <f>O85*H85</f>
        <v>0</v>
      </c>
      <c r="Q85" s="174">
        <v>0</v>
      </c>
      <c r="R85" s="174">
        <f>Q85*H85</f>
        <v>0</v>
      </c>
      <c r="S85" s="174">
        <v>0</v>
      </c>
      <c r="T85" s="175">
        <f>S85*H85</f>
        <v>0</v>
      </c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R85" s="176" t="s">
        <v>119</v>
      </c>
      <c r="AT85" s="176" t="s">
        <v>115</v>
      </c>
      <c r="AU85" s="176" t="s">
        <v>76</v>
      </c>
      <c r="AY85" s="17" t="s">
        <v>114</v>
      </c>
      <c r="BE85" s="177">
        <f>IF(N85="základní",J85,0)</f>
        <v>0</v>
      </c>
      <c r="BF85" s="177">
        <f>IF(N85="snížená",J85,0)</f>
        <v>0</v>
      </c>
      <c r="BG85" s="177">
        <f>IF(N85="zákl. přenesená",J85,0)</f>
        <v>0</v>
      </c>
      <c r="BH85" s="177">
        <f>IF(N85="sníž. přenesená",J85,0)</f>
        <v>0</v>
      </c>
      <c r="BI85" s="177">
        <f>IF(N85="nulová",J85,0)</f>
        <v>0</v>
      </c>
      <c r="BJ85" s="17" t="s">
        <v>76</v>
      </c>
      <c r="BK85" s="177">
        <f>ROUND(I85*H85,2)</f>
        <v>0</v>
      </c>
      <c r="BL85" s="17" t="s">
        <v>119</v>
      </c>
      <c r="BM85" s="176" t="s">
        <v>265</v>
      </c>
    </row>
    <row r="86" spans="1:65" s="2" customFormat="1" ht="21.75" customHeight="1">
      <c r="A86" s="34"/>
      <c r="B86" s="35"/>
      <c r="C86" s="165" t="s">
        <v>78</v>
      </c>
      <c r="D86" s="165" t="s">
        <v>115</v>
      </c>
      <c r="E86" s="166" t="s">
        <v>121</v>
      </c>
      <c r="F86" s="167" t="s">
        <v>122</v>
      </c>
      <c r="G86" s="168" t="s">
        <v>123</v>
      </c>
      <c r="H86" s="169">
        <v>3</v>
      </c>
      <c r="I86" s="170"/>
      <c r="J86" s="171">
        <f>ROUND(I86*H86,2)</f>
        <v>0</v>
      </c>
      <c r="K86" s="167" t="s">
        <v>18</v>
      </c>
      <c r="L86" s="39"/>
      <c r="M86" s="172" t="s">
        <v>18</v>
      </c>
      <c r="N86" s="173" t="s">
        <v>40</v>
      </c>
      <c r="O86" s="64"/>
      <c r="P86" s="174">
        <f>O86*H86</f>
        <v>0</v>
      </c>
      <c r="Q86" s="174">
        <v>0</v>
      </c>
      <c r="R86" s="174">
        <f>Q86*H86</f>
        <v>0</v>
      </c>
      <c r="S86" s="174">
        <v>0</v>
      </c>
      <c r="T86" s="175">
        <f>S86*H86</f>
        <v>0</v>
      </c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R86" s="176" t="s">
        <v>119</v>
      </c>
      <c r="AT86" s="176" t="s">
        <v>115</v>
      </c>
      <c r="AU86" s="176" t="s">
        <v>76</v>
      </c>
      <c r="AY86" s="17" t="s">
        <v>114</v>
      </c>
      <c r="BE86" s="177">
        <f>IF(N86="základní",J86,0)</f>
        <v>0</v>
      </c>
      <c r="BF86" s="177">
        <f>IF(N86="snížená",J86,0)</f>
        <v>0</v>
      </c>
      <c r="BG86" s="177">
        <f>IF(N86="zákl. přenesená",J86,0)</f>
        <v>0</v>
      </c>
      <c r="BH86" s="177">
        <f>IF(N86="sníž. přenesená",J86,0)</f>
        <v>0</v>
      </c>
      <c r="BI86" s="177">
        <f>IF(N86="nulová",J86,0)</f>
        <v>0</v>
      </c>
      <c r="BJ86" s="17" t="s">
        <v>76</v>
      </c>
      <c r="BK86" s="177">
        <f>ROUND(I86*H86,2)</f>
        <v>0</v>
      </c>
      <c r="BL86" s="17" t="s">
        <v>119</v>
      </c>
      <c r="BM86" s="176" t="s">
        <v>266</v>
      </c>
    </row>
    <row r="87" spans="1:65" s="2" customFormat="1" ht="21.75" customHeight="1">
      <c r="A87" s="34"/>
      <c r="B87" s="35"/>
      <c r="C87" s="165" t="s">
        <v>125</v>
      </c>
      <c r="D87" s="165" t="s">
        <v>115</v>
      </c>
      <c r="E87" s="166" t="s">
        <v>133</v>
      </c>
      <c r="F87" s="167" t="s">
        <v>134</v>
      </c>
      <c r="G87" s="168" t="s">
        <v>123</v>
      </c>
      <c r="H87" s="169">
        <v>1</v>
      </c>
      <c r="I87" s="170"/>
      <c r="J87" s="171">
        <f>ROUND(I87*H87,2)</f>
        <v>0</v>
      </c>
      <c r="K87" s="167" t="s">
        <v>18</v>
      </c>
      <c r="L87" s="39"/>
      <c r="M87" s="172" t="s">
        <v>18</v>
      </c>
      <c r="N87" s="173" t="s">
        <v>40</v>
      </c>
      <c r="O87" s="64"/>
      <c r="P87" s="174">
        <f>O87*H87</f>
        <v>0</v>
      </c>
      <c r="Q87" s="174">
        <v>0</v>
      </c>
      <c r="R87" s="174">
        <f>Q87*H87</f>
        <v>0</v>
      </c>
      <c r="S87" s="174">
        <v>0</v>
      </c>
      <c r="T87" s="175">
        <f>S87*H87</f>
        <v>0</v>
      </c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R87" s="176" t="s">
        <v>119</v>
      </c>
      <c r="AT87" s="176" t="s">
        <v>115</v>
      </c>
      <c r="AU87" s="176" t="s">
        <v>76</v>
      </c>
      <c r="AY87" s="17" t="s">
        <v>114</v>
      </c>
      <c r="BE87" s="177">
        <f>IF(N87="základní",J87,0)</f>
        <v>0</v>
      </c>
      <c r="BF87" s="177">
        <f>IF(N87="snížená",J87,0)</f>
        <v>0</v>
      </c>
      <c r="BG87" s="177">
        <f>IF(N87="zákl. přenesená",J87,0)</f>
        <v>0</v>
      </c>
      <c r="BH87" s="177">
        <f>IF(N87="sníž. přenesená",J87,0)</f>
        <v>0</v>
      </c>
      <c r="BI87" s="177">
        <f>IF(N87="nulová",J87,0)</f>
        <v>0</v>
      </c>
      <c r="BJ87" s="17" t="s">
        <v>76</v>
      </c>
      <c r="BK87" s="177">
        <f>ROUND(I87*H87,2)</f>
        <v>0</v>
      </c>
      <c r="BL87" s="17" t="s">
        <v>119</v>
      </c>
      <c r="BM87" s="176" t="s">
        <v>267</v>
      </c>
    </row>
    <row r="88" spans="1:65" s="2" customFormat="1" ht="21.75" customHeight="1">
      <c r="A88" s="34"/>
      <c r="B88" s="35"/>
      <c r="C88" s="165" t="s">
        <v>119</v>
      </c>
      <c r="D88" s="165" t="s">
        <v>115</v>
      </c>
      <c r="E88" s="166" t="s">
        <v>137</v>
      </c>
      <c r="F88" s="167" t="s">
        <v>138</v>
      </c>
      <c r="G88" s="168" t="s">
        <v>123</v>
      </c>
      <c r="H88" s="169">
        <v>4</v>
      </c>
      <c r="I88" s="170"/>
      <c r="J88" s="171">
        <f>ROUND(I88*H88,2)</f>
        <v>0</v>
      </c>
      <c r="K88" s="167" t="s">
        <v>18</v>
      </c>
      <c r="L88" s="39"/>
      <c r="M88" s="172" t="s">
        <v>18</v>
      </c>
      <c r="N88" s="173" t="s">
        <v>40</v>
      </c>
      <c r="O88" s="64"/>
      <c r="P88" s="174">
        <f>O88*H88</f>
        <v>0</v>
      </c>
      <c r="Q88" s="174">
        <v>0</v>
      </c>
      <c r="R88" s="174">
        <f>Q88*H88</f>
        <v>0</v>
      </c>
      <c r="S88" s="174">
        <v>0</v>
      </c>
      <c r="T88" s="175">
        <f>S88*H88</f>
        <v>0</v>
      </c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76" t="s">
        <v>119</v>
      </c>
      <c r="AT88" s="176" t="s">
        <v>115</v>
      </c>
      <c r="AU88" s="176" t="s">
        <v>76</v>
      </c>
      <c r="AY88" s="17" t="s">
        <v>114</v>
      </c>
      <c r="BE88" s="177">
        <f>IF(N88="základní",J88,0)</f>
        <v>0</v>
      </c>
      <c r="BF88" s="177">
        <f>IF(N88="snížená",J88,0)</f>
        <v>0</v>
      </c>
      <c r="BG88" s="177">
        <f>IF(N88="zákl. přenesená",J88,0)</f>
        <v>0</v>
      </c>
      <c r="BH88" s="177">
        <f>IF(N88="sníž. přenesená",J88,0)</f>
        <v>0</v>
      </c>
      <c r="BI88" s="177">
        <f>IF(N88="nulová",J88,0)</f>
        <v>0</v>
      </c>
      <c r="BJ88" s="17" t="s">
        <v>76</v>
      </c>
      <c r="BK88" s="177">
        <f>ROUND(I88*H88,2)</f>
        <v>0</v>
      </c>
      <c r="BL88" s="17" t="s">
        <v>119</v>
      </c>
      <c r="BM88" s="176" t="s">
        <v>268</v>
      </c>
    </row>
    <row r="89" spans="1:65" s="2" customFormat="1" ht="24.2" customHeight="1">
      <c r="A89" s="34"/>
      <c r="B89" s="35"/>
      <c r="C89" s="165" t="s">
        <v>132</v>
      </c>
      <c r="D89" s="165" t="s">
        <v>115</v>
      </c>
      <c r="E89" s="166" t="s">
        <v>149</v>
      </c>
      <c r="F89" s="167" t="s">
        <v>150</v>
      </c>
      <c r="G89" s="168" t="s">
        <v>151</v>
      </c>
      <c r="H89" s="169">
        <v>5.52</v>
      </c>
      <c r="I89" s="170"/>
      <c r="J89" s="171">
        <f>ROUND(I89*H89,2)</f>
        <v>0</v>
      </c>
      <c r="K89" s="167" t="s">
        <v>18</v>
      </c>
      <c r="L89" s="39"/>
      <c r="M89" s="172" t="s">
        <v>18</v>
      </c>
      <c r="N89" s="173" t="s">
        <v>40</v>
      </c>
      <c r="O89" s="64"/>
      <c r="P89" s="174">
        <f>O89*H89</f>
        <v>0</v>
      </c>
      <c r="Q89" s="174">
        <v>0</v>
      </c>
      <c r="R89" s="174">
        <f>Q89*H89</f>
        <v>0</v>
      </c>
      <c r="S89" s="174">
        <v>0</v>
      </c>
      <c r="T89" s="175">
        <f>S89*H89</f>
        <v>0</v>
      </c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R89" s="176" t="s">
        <v>119</v>
      </c>
      <c r="AT89" s="176" t="s">
        <v>115</v>
      </c>
      <c r="AU89" s="176" t="s">
        <v>76</v>
      </c>
      <c r="AY89" s="17" t="s">
        <v>114</v>
      </c>
      <c r="BE89" s="177">
        <f>IF(N89="základní",J89,0)</f>
        <v>0</v>
      </c>
      <c r="BF89" s="177">
        <f>IF(N89="snížená",J89,0)</f>
        <v>0</v>
      </c>
      <c r="BG89" s="177">
        <f>IF(N89="zákl. přenesená",J89,0)</f>
        <v>0</v>
      </c>
      <c r="BH89" s="177">
        <f>IF(N89="sníž. přenesená",J89,0)</f>
        <v>0</v>
      </c>
      <c r="BI89" s="177">
        <f>IF(N89="nulová",J89,0)</f>
        <v>0</v>
      </c>
      <c r="BJ89" s="17" t="s">
        <v>76</v>
      </c>
      <c r="BK89" s="177">
        <f>ROUND(I89*H89,2)</f>
        <v>0</v>
      </c>
      <c r="BL89" s="17" t="s">
        <v>119</v>
      </c>
      <c r="BM89" s="176" t="s">
        <v>269</v>
      </c>
    </row>
    <row r="90" spans="1:65" s="11" customFormat="1" ht="25.9" customHeight="1">
      <c r="B90" s="151"/>
      <c r="C90" s="152"/>
      <c r="D90" s="153" t="s">
        <v>68</v>
      </c>
      <c r="E90" s="154" t="s">
        <v>153</v>
      </c>
      <c r="F90" s="154" t="s">
        <v>154</v>
      </c>
      <c r="G90" s="152"/>
      <c r="H90" s="152"/>
      <c r="I90" s="155"/>
      <c r="J90" s="156">
        <f>BK90</f>
        <v>0</v>
      </c>
      <c r="K90" s="152"/>
      <c r="L90" s="157"/>
      <c r="M90" s="158"/>
      <c r="N90" s="159"/>
      <c r="O90" s="159"/>
      <c r="P90" s="160">
        <f>SUM(P91:P95)</f>
        <v>0</v>
      </c>
      <c r="Q90" s="159"/>
      <c r="R90" s="160">
        <f>SUM(R91:R95)</f>
        <v>0</v>
      </c>
      <c r="S90" s="159"/>
      <c r="T90" s="161">
        <f>SUM(T91:T95)</f>
        <v>0</v>
      </c>
      <c r="AR90" s="162" t="s">
        <v>76</v>
      </c>
      <c r="AT90" s="163" t="s">
        <v>68</v>
      </c>
      <c r="AU90" s="163" t="s">
        <v>7</v>
      </c>
      <c r="AY90" s="162" t="s">
        <v>114</v>
      </c>
      <c r="BK90" s="164">
        <f>SUM(BK91:BK95)</f>
        <v>0</v>
      </c>
    </row>
    <row r="91" spans="1:65" s="2" customFormat="1" ht="24.2" customHeight="1">
      <c r="A91" s="34"/>
      <c r="B91" s="35"/>
      <c r="C91" s="165" t="s">
        <v>136</v>
      </c>
      <c r="D91" s="165" t="s">
        <v>115</v>
      </c>
      <c r="E91" s="166" t="s">
        <v>156</v>
      </c>
      <c r="F91" s="167" t="s">
        <v>157</v>
      </c>
      <c r="G91" s="168" t="s">
        <v>151</v>
      </c>
      <c r="H91" s="169">
        <v>0.24</v>
      </c>
      <c r="I91" s="170"/>
      <c r="J91" s="171">
        <f>ROUND(I91*H91,2)</f>
        <v>0</v>
      </c>
      <c r="K91" s="167" t="s">
        <v>18</v>
      </c>
      <c r="L91" s="39"/>
      <c r="M91" s="172" t="s">
        <v>18</v>
      </c>
      <c r="N91" s="173" t="s">
        <v>40</v>
      </c>
      <c r="O91" s="64"/>
      <c r="P91" s="174">
        <f>O91*H91</f>
        <v>0</v>
      </c>
      <c r="Q91" s="174">
        <v>0</v>
      </c>
      <c r="R91" s="174">
        <f>Q91*H91</f>
        <v>0</v>
      </c>
      <c r="S91" s="174">
        <v>0</v>
      </c>
      <c r="T91" s="175">
        <f>S91*H91</f>
        <v>0</v>
      </c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R91" s="176" t="s">
        <v>119</v>
      </c>
      <c r="AT91" s="176" t="s">
        <v>115</v>
      </c>
      <c r="AU91" s="176" t="s">
        <v>76</v>
      </c>
      <c r="AY91" s="17" t="s">
        <v>114</v>
      </c>
      <c r="BE91" s="177">
        <f>IF(N91="základní",J91,0)</f>
        <v>0</v>
      </c>
      <c r="BF91" s="177">
        <f>IF(N91="snížená",J91,0)</f>
        <v>0</v>
      </c>
      <c r="BG91" s="177">
        <f>IF(N91="zákl. přenesená",J91,0)</f>
        <v>0</v>
      </c>
      <c r="BH91" s="177">
        <f>IF(N91="sníž. přenesená",J91,0)</f>
        <v>0</v>
      </c>
      <c r="BI91" s="177">
        <f>IF(N91="nulová",J91,0)</f>
        <v>0</v>
      </c>
      <c r="BJ91" s="17" t="s">
        <v>76</v>
      </c>
      <c r="BK91" s="177">
        <f>ROUND(I91*H91,2)</f>
        <v>0</v>
      </c>
      <c r="BL91" s="17" t="s">
        <v>119</v>
      </c>
      <c r="BM91" s="176" t="s">
        <v>270</v>
      </c>
    </row>
    <row r="92" spans="1:65" s="2" customFormat="1" ht="24.2" customHeight="1">
      <c r="A92" s="34"/>
      <c r="B92" s="35"/>
      <c r="C92" s="165" t="s">
        <v>140</v>
      </c>
      <c r="D92" s="165" t="s">
        <v>115</v>
      </c>
      <c r="E92" s="166" t="s">
        <v>168</v>
      </c>
      <c r="F92" s="167" t="s">
        <v>169</v>
      </c>
      <c r="G92" s="168" t="s">
        <v>151</v>
      </c>
      <c r="H92" s="169">
        <v>0.41</v>
      </c>
      <c r="I92" s="170"/>
      <c r="J92" s="171">
        <f>ROUND(I92*H92,2)</f>
        <v>0</v>
      </c>
      <c r="K92" s="167" t="s">
        <v>18</v>
      </c>
      <c r="L92" s="39"/>
      <c r="M92" s="172" t="s">
        <v>18</v>
      </c>
      <c r="N92" s="173" t="s">
        <v>40</v>
      </c>
      <c r="O92" s="64"/>
      <c r="P92" s="174">
        <f>O92*H92</f>
        <v>0</v>
      </c>
      <c r="Q92" s="174">
        <v>0</v>
      </c>
      <c r="R92" s="174">
        <f>Q92*H92</f>
        <v>0</v>
      </c>
      <c r="S92" s="174">
        <v>0</v>
      </c>
      <c r="T92" s="175">
        <f>S92*H92</f>
        <v>0</v>
      </c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R92" s="176" t="s">
        <v>119</v>
      </c>
      <c r="AT92" s="176" t="s">
        <v>115</v>
      </c>
      <c r="AU92" s="176" t="s">
        <v>76</v>
      </c>
      <c r="AY92" s="17" t="s">
        <v>114</v>
      </c>
      <c r="BE92" s="177">
        <f>IF(N92="základní",J92,0)</f>
        <v>0</v>
      </c>
      <c r="BF92" s="177">
        <f>IF(N92="snížená",J92,0)</f>
        <v>0</v>
      </c>
      <c r="BG92" s="177">
        <f>IF(N92="zákl. přenesená",J92,0)</f>
        <v>0</v>
      </c>
      <c r="BH92" s="177">
        <f>IF(N92="sníž. přenesená",J92,0)</f>
        <v>0</v>
      </c>
      <c r="BI92" s="177">
        <f>IF(N92="nulová",J92,0)</f>
        <v>0</v>
      </c>
      <c r="BJ92" s="17" t="s">
        <v>76</v>
      </c>
      <c r="BK92" s="177">
        <f>ROUND(I92*H92,2)</f>
        <v>0</v>
      </c>
      <c r="BL92" s="17" t="s">
        <v>119</v>
      </c>
      <c r="BM92" s="176" t="s">
        <v>271</v>
      </c>
    </row>
    <row r="93" spans="1:65" s="2" customFormat="1" ht="24.2" customHeight="1">
      <c r="A93" s="34"/>
      <c r="B93" s="35"/>
      <c r="C93" s="165" t="s">
        <v>144</v>
      </c>
      <c r="D93" s="165" t="s">
        <v>115</v>
      </c>
      <c r="E93" s="166" t="s">
        <v>176</v>
      </c>
      <c r="F93" s="167" t="s">
        <v>177</v>
      </c>
      <c r="G93" s="168" t="s">
        <v>151</v>
      </c>
      <c r="H93" s="169">
        <v>0.99</v>
      </c>
      <c r="I93" s="170"/>
      <c r="J93" s="171">
        <f>ROUND(I93*H93,2)</f>
        <v>0</v>
      </c>
      <c r="K93" s="167" t="s">
        <v>18</v>
      </c>
      <c r="L93" s="39"/>
      <c r="M93" s="172" t="s">
        <v>18</v>
      </c>
      <c r="N93" s="173" t="s">
        <v>40</v>
      </c>
      <c r="O93" s="64"/>
      <c r="P93" s="174">
        <f>O93*H93</f>
        <v>0</v>
      </c>
      <c r="Q93" s="174">
        <v>0</v>
      </c>
      <c r="R93" s="174">
        <f>Q93*H93</f>
        <v>0</v>
      </c>
      <c r="S93" s="174">
        <v>0</v>
      </c>
      <c r="T93" s="175">
        <f>S93*H93</f>
        <v>0</v>
      </c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R93" s="176" t="s">
        <v>119</v>
      </c>
      <c r="AT93" s="176" t="s">
        <v>115</v>
      </c>
      <c r="AU93" s="176" t="s">
        <v>76</v>
      </c>
      <c r="AY93" s="17" t="s">
        <v>114</v>
      </c>
      <c r="BE93" s="177">
        <f>IF(N93="základní",J93,0)</f>
        <v>0</v>
      </c>
      <c r="BF93" s="177">
        <f>IF(N93="snížená",J93,0)</f>
        <v>0</v>
      </c>
      <c r="BG93" s="177">
        <f>IF(N93="zákl. přenesená",J93,0)</f>
        <v>0</v>
      </c>
      <c r="BH93" s="177">
        <f>IF(N93="sníž. přenesená",J93,0)</f>
        <v>0</v>
      </c>
      <c r="BI93" s="177">
        <f>IF(N93="nulová",J93,0)</f>
        <v>0</v>
      </c>
      <c r="BJ93" s="17" t="s">
        <v>76</v>
      </c>
      <c r="BK93" s="177">
        <f>ROUND(I93*H93,2)</f>
        <v>0</v>
      </c>
      <c r="BL93" s="17" t="s">
        <v>119</v>
      </c>
      <c r="BM93" s="176" t="s">
        <v>272</v>
      </c>
    </row>
    <row r="94" spans="1:65" s="2" customFormat="1" ht="24.2" customHeight="1">
      <c r="A94" s="34"/>
      <c r="B94" s="35"/>
      <c r="C94" s="165" t="s">
        <v>148</v>
      </c>
      <c r="D94" s="165" t="s">
        <v>115</v>
      </c>
      <c r="E94" s="166" t="s">
        <v>180</v>
      </c>
      <c r="F94" s="167" t="s">
        <v>181</v>
      </c>
      <c r="G94" s="168" t="s">
        <v>151</v>
      </c>
      <c r="H94" s="169">
        <v>3.88</v>
      </c>
      <c r="I94" s="170"/>
      <c r="J94" s="171">
        <f>ROUND(I94*H94,2)</f>
        <v>0</v>
      </c>
      <c r="K94" s="167" t="s">
        <v>18</v>
      </c>
      <c r="L94" s="39"/>
      <c r="M94" s="172" t="s">
        <v>18</v>
      </c>
      <c r="N94" s="173" t="s">
        <v>40</v>
      </c>
      <c r="O94" s="64"/>
      <c r="P94" s="174">
        <f>O94*H94</f>
        <v>0</v>
      </c>
      <c r="Q94" s="174">
        <v>0</v>
      </c>
      <c r="R94" s="174">
        <f>Q94*H94</f>
        <v>0</v>
      </c>
      <c r="S94" s="174">
        <v>0</v>
      </c>
      <c r="T94" s="175">
        <f>S94*H94</f>
        <v>0</v>
      </c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R94" s="176" t="s">
        <v>119</v>
      </c>
      <c r="AT94" s="176" t="s">
        <v>115</v>
      </c>
      <c r="AU94" s="176" t="s">
        <v>76</v>
      </c>
      <c r="AY94" s="17" t="s">
        <v>114</v>
      </c>
      <c r="BE94" s="177">
        <f>IF(N94="základní",J94,0)</f>
        <v>0</v>
      </c>
      <c r="BF94" s="177">
        <f>IF(N94="snížená",J94,0)</f>
        <v>0</v>
      </c>
      <c r="BG94" s="177">
        <f>IF(N94="zákl. přenesená",J94,0)</f>
        <v>0</v>
      </c>
      <c r="BH94" s="177">
        <f>IF(N94="sníž. přenesená",J94,0)</f>
        <v>0</v>
      </c>
      <c r="BI94" s="177">
        <f>IF(N94="nulová",J94,0)</f>
        <v>0</v>
      </c>
      <c r="BJ94" s="17" t="s">
        <v>76</v>
      </c>
      <c r="BK94" s="177">
        <f>ROUND(I94*H94,2)</f>
        <v>0</v>
      </c>
      <c r="BL94" s="17" t="s">
        <v>119</v>
      </c>
      <c r="BM94" s="176" t="s">
        <v>273</v>
      </c>
    </row>
    <row r="95" spans="1:65" s="2" customFormat="1" ht="16.5" customHeight="1">
      <c r="A95" s="34"/>
      <c r="B95" s="35"/>
      <c r="C95" s="165" t="s">
        <v>155</v>
      </c>
      <c r="D95" s="165" t="s">
        <v>115</v>
      </c>
      <c r="E95" s="166" t="s">
        <v>184</v>
      </c>
      <c r="F95" s="167" t="s">
        <v>185</v>
      </c>
      <c r="G95" s="168" t="s">
        <v>186</v>
      </c>
      <c r="H95" s="169">
        <v>5.52</v>
      </c>
      <c r="I95" s="170"/>
      <c r="J95" s="171">
        <f>ROUND(I95*H95,2)</f>
        <v>0</v>
      </c>
      <c r="K95" s="167" t="s">
        <v>18</v>
      </c>
      <c r="L95" s="39"/>
      <c r="M95" s="172" t="s">
        <v>18</v>
      </c>
      <c r="N95" s="173" t="s">
        <v>40</v>
      </c>
      <c r="O95" s="64"/>
      <c r="P95" s="174">
        <f>O95*H95</f>
        <v>0</v>
      </c>
      <c r="Q95" s="174">
        <v>0</v>
      </c>
      <c r="R95" s="174">
        <f>Q95*H95</f>
        <v>0</v>
      </c>
      <c r="S95" s="174">
        <v>0</v>
      </c>
      <c r="T95" s="175">
        <f>S95*H95</f>
        <v>0</v>
      </c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R95" s="176" t="s">
        <v>119</v>
      </c>
      <c r="AT95" s="176" t="s">
        <v>115</v>
      </c>
      <c r="AU95" s="176" t="s">
        <v>76</v>
      </c>
      <c r="AY95" s="17" t="s">
        <v>114</v>
      </c>
      <c r="BE95" s="177">
        <f>IF(N95="základní",J95,0)</f>
        <v>0</v>
      </c>
      <c r="BF95" s="177">
        <f>IF(N95="snížená",J95,0)</f>
        <v>0</v>
      </c>
      <c r="BG95" s="177">
        <f>IF(N95="zákl. přenesená",J95,0)</f>
        <v>0</v>
      </c>
      <c r="BH95" s="177">
        <f>IF(N95="sníž. přenesená",J95,0)</f>
        <v>0</v>
      </c>
      <c r="BI95" s="177">
        <f>IF(N95="nulová",J95,0)</f>
        <v>0</v>
      </c>
      <c r="BJ95" s="17" t="s">
        <v>76</v>
      </c>
      <c r="BK95" s="177">
        <f>ROUND(I95*H95,2)</f>
        <v>0</v>
      </c>
      <c r="BL95" s="17" t="s">
        <v>119</v>
      </c>
      <c r="BM95" s="176" t="s">
        <v>274</v>
      </c>
    </row>
    <row r="96" spans="1:65" s="11" customFormat="1" ht="25.9" customHeight="1">
      <c r="B96" s="151"/>
      <c r="C96" s="152"/>
      <c r="D96" s="153" t="s">
        <v>68</v>
      </c>
      <c r="E96" s="154" t="s">
        <v>188</v>
      </c>
      <c r="F96" s="154" t="s">
        <v>189</v>
      </c>
      <c r="G96" s="152"/>
      <c r="H96" s="152"/>
      <c r="I96" s="155"/>
      <c r="J96" s="156">
        <f>BK96</f>
        <v>0</v>
      </c>
      <c r="K96" s="152"/>
      <c r="L96" s="157"/>
      <c r="M96" s="158"/>
      <c r="N96" s="159"/>
      <c r="O96" s="159"/>
      <c r="P96" s="160">
        <f>SUM(P97:P105)</f>
        <v>0</v>
      </c>
      <c r="Q96" s="159"/>
      <c r="R96" s="160">
        <f>SUM(R97:R105)</f>
        <v>0</v>
      </c>
      <c r="S96" s="159"/>
      <c r="T96" s="161">
        <f>SUM(T97:T105)</f>
        <v>0</v>
      </c>
      <c r="AR96" s="162" t="s">
        <v>76</v>
      </c>
      <c r="AT96" s="163" t="s">
        <v>68</v>
      </c>
      <c r="AU96" s="163" t="s">
        <v>7</v>
      </c>
      <c r="AY96" s="162" t="s">
        <v>114</v>
      </c>
      <c r="BK96" s="164">
        <f>SUM(BK97:BK105)</f>
        <v>0</v>
      </c>
    </row>
    <row r="97" spans="1:65" s="2" customFormat="1" ht="16.5" customHeight="1">
      <c r="A97" s="34"/>
      <c r="B97" s="35"/>
      <c r="C97" s="165" t="s">
        <v>159</v>
      </c>
      <c r="D97" s="165" t="s">
        <v>115</v>
      </c>
      <c r="E97" s="166" t="s">
        <v>191</v>
      </c>
      <c r="F97" s="167" t="s">
        <v>192</v>
      </c>
      <c r="G97" s="168" t="s">
        <v>151</v>
      </c>
      <c r="H97" s="169">
        <v>5.52</v>
      </c>
      <c r="I97" s="170"/>
      <c r="J97" s="171">
        <f>ROUND(I97*H97,2)</f>
        <v>0</v>
      </c>
      <c r="K97" s="167" t="s">
        <v>18</v>
      </c>
      <c r="L97" s="39"/>
      <c r="M97" s="172" t="s">
        <v>18</v>
      </c>
      <c r="N97" s="173" t="s">
        <v>40</v>
      </c>
      <c r="O97" s="64"/>
      <c r="P97" s="174">
        <f>O97*H97</f>
        <v>0</v>
      </c>
      <c r="Q97" s="174">
        <v>0</v>
      </c>
      <c r="R97" s="174">
        <f>Q97*H97</f>
        <v>0</v>
      </c>
      <c r="S97" s="174">
        <v>0</v>
      </c>
      <c r="T97" s="175">
        <f>S97*H97</f>
        <v>0</v>
      </c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R97" s="176" t="s">
        <v>119</v>
      </c>
      <c r="AT97" s="176" t="s">
        <v>115</v>
      </c>
      <c r="AU97" s="176" t="s">
        <v>76</v>
      </c>
      <c r="AY97" s="17" t="s">
        <v>114</v>
      </c>
      <c r="BE97" s="177">
        <f>IF(N97="základní",J97,0)</f>
        <v>0</v>
      </c>
      <c r="BF97" s="177">
        <f>IF(N97="snížená",J97,0)</f>
        <v>0</v>
      </c>
      <c r="BG97" s="177">
        <f>IF(N97="zákl. přenesená",J97,0)</f>
        <v>0</v>
      </c>
      <c r="BH97" s="177">
        <f>IF(N97="sníž. přenesená",J97,0)</f>
        <v>0</v>
      </c>
      <c r="BI97" s="177">
        <f>IF(N97="nulová",J97,0)</f>
        <v>0</v>
      </c>
      <c r="BJ97" s="17" t="s">
        <v>76</v>
      </c>
      <c r="BK97" s="177">
        <f>ROUND(I97*H97,2)</f>
        <v>0</v>
      </c>
      <c r="BL97" s="17" t="s">
        <v>119</v>
      </c>
      <c r="BM97" s="176" t="s">
        <v>275</v>
      </c>
    </row>
    <row r="98" spans="1:65" s="2" customFormat="1" ht="16.5" customHeight="1">
      <c r="A98" s="34"/>
      <c r="B98" s="35"/>
      <c r="C98" s="165" t="s">
        <v>163</v>
      </c>
      <c r="D98" s="165" t="s">
        <v>115</v>
      </c>
      <c r="E98" s="166" t="s">
        <v>195</v>
      </c>
      <c r="F98" s="167" t="s">
        <v>196</v>
      </c>
      <c r="G98" s="168" t="s">
        <v>151</v>
      </c>
      <c r="H98" s="169">
        <v>18.45</v>
      </c>
      <c r="I98" s="170"/>
      <c r="J98" s="171">
        <f>ROUND(I98*H98,2)</f>
        <v>0</v>
      </c>
      <c r="K98" s="167" t="s">
        <v>18</v>
      </c>
      <c r="L98" s="39"/>
      <c r="M98" s="172" t="s">
        <v>18</v>
      </c>
      <c r="N98" s="173" t="s">
        <v>40</v>
      </c>
      <c r="O98" s="64"/>
      <c r="P98" s="174">
        <f>O98*H98</f>
        <v>0</v>
      </c>
      <c r="Q98" s="174">
        <v>0</v>
      </c>
      <c r="R98" s="174">
        <f>Q98*H98</f>
        <v>0</v>
      </c>
      <c r="S98" s="174">
        <v>0</v>
      </c>
      <c r="T98" s="175">
        <f>S98*H98</f>
        <v>0</v>
      </c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R98" s="176" t="s">
        <v>119</v>
      </c>
      <c r="AT98" s="176" t="s">
        <v>115</v>
      </c>
      <c r="AU98" s="176" t="s">
        <v>76</v>
      </c>
      <c r="AY98" s="17" t="s">
        <v>114</v>
      </c>
      <c r="BE98" s="177">
        <f>IF(N98="základní",J98,0)</f>
        <v>0</v>
      </c>
      <c r="BF98" s="177">
        <f>IF(N98="snížená",J98,0)</f>
        <v>0</v>
      </c>
      <c r="BG98" s="177">
        <f>IF(N98="zákl. přenesená",J98,0)</f>
        <v>0</v>
      </c>
      <c r="BH98" s="177">
        <f>IF(N98="sníž. přenesená",J98,0)</f>
        <v>0</v>
      </c>
      <c r="BI98" s="177">
        <f>IF(N98="nulová",J98,0)</f>
        <v>0</v>
      </c>
      <c r="BJ98" s="17" t="s">
        <v>76</v>
      </c>
      <c r="BK98" s="177">
        <f>ROUND(I98*H98,2)</f>
        <v>0</v>
      </c>
      <c r="BL98" s="17" t="s">
        <v>119</v>
      </c>
      <c r="BM98" s="176" t="s">
        <v>276</v>
      </c>
    </row>
    <row r="99" spans="1:65" s="12" customFormat="1" ht="11.25">
      <c r="B99" s="178"/>
      <c r="C99" s="179"/>
      <c r="D99" s="180" t="s">
        <v>198</v>
      </c>
      <c r="E99" s="181" t="s">
        <v>18</v>
      </c>
      <c r="F99" s="182" t="s">
        <v>277</v>
      </c>
      <c r="G99" s="179"/>
      <c r="H99" s="183">
        <v>0.15</v>
      </c>
      <c r="I99" s="184"/>
      <c r="J99" s="179"/>
      <c r="K99" s="179"/>
      <c r="L99" s="185"/>
      <c r="M99" s="186"/>
      <c r="N99" s="187"/>
      <c r="O99" s="187"/>
      <c r="P99" s="187"/>
      <c r="Q99" s="187"/>
      <c r="R99" s="187"/>
      <c r="S99" s="187"/>
      <c r="T99" s="188"/>
      <c r="AT99" s="189" t="s">
        <v>198</v>
      </c>
      <c r="AU99" s="189" t="s">
        <v>76</v>
      </c>
      <c r="AV99" s="12" t="s">
        <v>78</v>
      </c>
      <c r="AW99" s="12" t="s">
        <v>30</v>
      </c>
      <c r="AX99" s="12" t="s">
        <v>7</v>
      </c>
      <c r="AY99" s="189" t="s">
        <v>114</v>
      </c>
    </row>
    <row r="100" spans="1:65" s="12" customFormat="1" ht="11.25">
      <c r="B100" s="178"/>
      <c r="C100" s="179"/>
      <c r="D100" s="180" t="s">
        <v>198</v>
      </c>
      <c r="E100" s="181" t="s">
        <v>18</v>
      </c>
      <c r="F100" s="182" t="s">
        <v>278</v>
      </c>
      <c r="G100" s="179"/>
      <c r="H100" s="183">
        <v>0.1</v>
      </c>
      <c r="I100" s="184"/>
      <c r="J100" s="179"/>
      <c r="K100" s="179"/>
      <c r="L100" s="185"/>
      <c r="M100" s="186"/>
      <c r="N100" s="187"/>
      <c r="O100" s="187"/>
      <c r="P100" s="187"/>
      <c r="Q100" s="187"/>
      <c r="R100" s="187"/>
      <c r="S100" s="187"/>
      <c r="T100" s="188"/>
      <c r="AT100" s="189" t="s">
        <v>198</v>
      </c>
      <c r="AU100" s="189" t="s">
        <v>76</v>
      </c>
      <c r="AV100" s="12" t="s">
        <v>78</v>
      </c>
      <c r="AW100" s="12" t="s">
        <v>30</v>
      </c>
      <c r="AX100" s="12" t="s">
        <v>7</v>
      </c>
      <c r="AY100" s="189" t="s">
        <v>114</v>
      </c>
    </row>
    <row r="101" spans="1:65" s="12" customFormat="1" ht="11.25">
      <c r="B101" s="178"/>
      <c r="C101" s="179"/>
      <c r="D101" s="180" t="s">
        <v>198</v>
      </c>
      <c r="E101" s="181" t="s">
        <v>18</v>
      </c>
      <c r="F101" s="182" t="s">
        <v>279</v>
      </c>
      <c r="G101" s="179"/>
      <c r="H101" s="183">
        <v>0.8</v>
      </c>
      <c r="I101" s="184"/>
      <c r="J101" s="179"/>
      <c r="K101" s="179"/>
      <c r="L101" s="185"/>
      <c r="M101" s="186"/>
      <c r="N101" s="187"/>
      <c r="O101" s="187"/>
      <c r="P101" s="187"/>
      <c r="Q101" s="187"/>
      <c r="R101" s="187"/>
      <c r="S101" s="187"/>
      <c r="T101" s="188"/>
      <c r="AT101" s="189" t="s">
        <v>198</v>
      </c>
      <c r="AU101" s="189" t="s">
        <v>76</v>
      </c>
      <c r="AV101" s="12" t="s">
        <v>78</v>
      </c>
      <c r="AW101" s="12" t="s">
        <v>30</v>
      </c>
      <c r="AX101" s="12" t="s">
        <v>7</v>
      </c>
      <c r="AY101" s="189" t="s">
        <v>114</v>
      </c>
    </row>
    <row r="102" spans="1:65" s="12" customFormat="1" ht="11.25">
      <c r="B102" s="178"/>
      <c r="C102" s="179"/>
      <c r="D102" s="180" t="s">
        <v>198</v>
      </c>
      <c r="E102" s="181" t="s">
        <v>18</v>
      </c>
      <c r="F102" s="182" t="s">
        <v>280</v>
      </c>
      <c r="G102" s="179"/>
      <c r="H102" s="183">
        <v>0</v>
      </c>
      <c r="I102" s="184"/>
      <c r="J102" s="179"/>
      <c r="K102" s="179"/>
      <c r="L102" s="185"/>
      <c r="M102" s="186"/>
      <c r="N102" s="187"/>
      <c r="O102" s="187"/>
      <c r="P102" s="187"/>
      <c r="Q102" s="187"/>
      <c r="R102" s="187"/>
      <c r="S102" s="187"/>
      <c r="T102" s="188"/>
      <c r="AT102" s="189" t="s">
        <v>198</v>
      </c>
      <c r="AU102" s="189" t="s">
        <v>76</v>
      </c>
      <c r="AV102" s="12" t="s">
        <v>78</v>
      </c>
      <c r="AW102" s="12" t="s">
        <v>30</v>
      </c>
      <c r="AX102" s="12" t="s">
        <v>7</v>
      </c>
      <c r="AY102" s="189" t="s">
        <v>114</v>
      </c>
    </row>
    <row r="103" spans="1:65" s="12" customFormat="1" ht="11.25">
      <c r="B103" s="178"/>
      <c r="C103" s="179"/>
      <c r="D103" s="180" t="s">
        <v>198</v>
      </c>
      <c r="E103" s="181" t="s">
        <v>18</v>
      </c>
      <c r="F103" s="182" t="s">
        <v>281</v>
      </c>
      <c r="G103" s="179"/>
      <c r="H103" s="183">
        <v>0</v>
      </c>
      <c r="I103" s="184"/>
      <c r="J103" s="179"/>
      <c r="K103" s="179"/>
      <c r="L103" s="185"/>
      <c r="M103" s="186"/>
      <c r="N103" s="187"/>
      <c r="O103" s="187"/>
      <c r="P103" s="187"/>
      <c r="Q103" s="187"/>
      <c r="R103" s="187"/>
      <c r="S103" s="187"/>
      <c r="T103" s="188"/>
      <c r="AT103" s="189" t="s">
        <v>198</v>
      </c>
      <c r="AU103" s="189" t="s">
        <v>76</v>
      </c>
      <c r="AV103" s="12" t="s">
        <v>78</v>
      </c>
      <c r="AW103" s="12" t="s">
        <v>30</v>
      </c>
      <c r="AX103" s="12" t="s">
        <v>7</v>
      </c>
      <c r="AY103" s="189" t="s">
        <v>114</v>
      </c>
    </row>
    <row r="104" spans="1:65" s="12" customFormat="1" ht="11.25">
      <c r="B104" s="178"/>
      <c r="C104" s="179"/>
      <c r="D104" s="180" t="s">
        <v>198</v>
      </c>
      <c r="E104" s="181" t="s">
        <v>18</v>
      </c>
      <c r="F104" s="182" t="s">
        <v>282</v>
      </c>
      <c r="G104" s="179"/>
      <c r="H104" s="183">
        <v>17.399999999999999</v>
      </c>
      <c r="I104" s="184"/>
      <c r="J104" s="179"/>
      <c r="K104" s="179"/>
      <c r="L104" s="185"/>
      <c r="M104" s="186"/>
      <c r="N104" s="187"/>
      <c r="O104" s="187"/>
      <c r="P104" s="187"/>
      <c r="Q104" s="187"/>
      <c r="R104" s="187"/>
      <c r="S104" s="187"/>
      <c r="T104" s="188"/>
      <c r="AT104" s="189" t="s">
        <v>198</v>
      </c>
      <c r="AU104" s="189" t="s">
        <v>76</v>
      </c>
      <c r="AV104" s="12" t="s">
        <v>78</v>
      </c>
      <c r="AW104" s="12" t="s">
        <v>30</v>
      </c>
      <c r="AX104" s="12" t="s">
        <v>7</v>
      </c>
      <c r="AY104" s="189" t="s">
        <v>114</v>
      </c>
    </row>
    <row r="105" spans="1:65" s="13" customFormat="1" ht="11.25">
      <c r="B105" s="190"/>
      <c r="C105" s="191"/>
      <c r="D105" s="180" t="s">
        <v>198</v>
      </c>
      <c r="E105" s="192" t="s">
        <v>18</v>
      </c>
      <c r="F105" s="193" t="s">
        <v>205</v>
      </c>
      <c r="G105" s="191"/>
      <c r="H105" s="194">
        <v>18.45</v>
      </c>
      <c r="I105" s="195"/>
      <c r="J105" s="191"/>
      <c r="K105" s="191"/>
      <c r="L105" s="196"/>
      <c r="M105" s="197"/>
      <c r="N105" s="198"/>
      <c r="O105" s="198"/>
      <c r="P105" s="198"/>
      <c r="Q105" s="198"/>
      <c r="R105" s="198"/>
      <c r="S105" s="198"/>
      <c r="T105" s="199"/>
      <c r="AT105" s="200" t="s">
        <v>198</v>
      </c>
      <c r="AU105" s="200" t="s">
        <v>76</v>
      </c>
      <c r="AV105" s="13" t="s">
        <v>119</v>
      </c>
      <c r="AW105" s="13" t="s">
        <v>30</v>
      </c>
      <c r="AX105" s="13" t="s">
        <v>76</v>
      </c>
      <c r="AY105" s="200" t="s">
        <v>114</v>
      </c>
    </row>
    <row r="106" spans="1:65" s="11" customFormat="1" ht="25.9" customHeight="1">
      <c r="B106" s="151"/>
      <c r="C106" s="152"/>
      <c r="D106" s="153" t="s">
        <v>68</v>
      </c>
      <c r="E106" s="154" t="s">
        <v>206</v>
      </c>
      <c r="F106" s="154" t="s">
        <v>207</v>
      </c>
      <c r="G106" s="152"/>
      <c r="H106" s="152"/>
      <c r="I106" s="155"/>
      <c r="J106" s="156">
        <f>BK106</f>
        <v>0</v>
      </c>
      <c r="K106" s="152"/>
      <c r="L106" s="157"/>
      <c r="M106" s="158"/>
      <c r="N106" s="159"/>
      <c r="O106" s="159"/>
      <c r="P106" s="160">
        <f>P107</f>
        <v>0</v>
      </c>
      <c r="Q106" s="159"/>
      <c r="R106" s="160">
        <f>R107</f>
        <v>0</v>
      </c>
      <c r="S106" s="159"/>
      <c r="T106" s="161">
        <f>T107</f>
        <v>0</v>
      </c>
      <c r="AR106" s="162" t="s">
        <v>76</v>
      </c>
      <c r="AT106" s="163" t="s">
        <v>68</v>
      </c>
      <c r="AU106" s="163" t="s">
        <v>7</v>
      </c>
      <c r="AY106" s="162" t="s">
        <v>114</v>
      </c>
      <c r="BK106" s="164">
        <f>BK107</f>
        <v>0</v>
      </c>
    </row>
    <row r="107" spans="1:65" s="2" customFormat="1" ht="16.5" customHeight="1">
      <c r="A107" s="34"/>
      <c r="B107" s="35"/>
      <c r="C107" s="165" t="s">
        <v>167</v>
      </c>
      <c r="D107" s="165" t="s">
        <v>115</v>
      </c>
      <c r="E107" s="166" t="s">
        <v>209</v>
      </c>
      <c r="F107" s="167" t="s">
        <v>210</v>
      </c>
      <c r="G107" s="168" t="s">
        <v>211</v>
      </c>
      <c r="H107" s="169">
        <v>0.05</v>
      </c>
      <c r="I107" s="170"/>
      <c r="J107" s="171">
        <f>ROUND(I107*H107,2)</f>
        <v>0</v>
      </c>
      <c r="K107" s="167" t="s">
        <v>18</v>
      </c>
      <c r="L107" s="39"/>
      <c r="M107" s="201" t="s">
        <v>18</v>
      </c>
      <c r="N107" s="202" t="s">
        <v>40</v>
      </c>
      <c r="O107" s="203"/>
      <c r="P107" s="204">
        <f>O107*H107</f>
        <v>0</v>
      </c>
      <c r="Q107" s="204">
        <v>0</v>
      </c>
      <c r="R107" s="204">
        <f>Q107*H107</f>
        <v>0</v>
      </c>
      <c r="S107" s="204">
        <v>0</v>
      </c>
      <c r="T107" s="205">
        <f>S107*H107</f>
        <v>0</v>
      </c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R107" s="176" t="s">
        <v>119</v>
      </c>
      <c r="AT107" s="176" t="s">
        <v>115</v>
      </c>
      <c r="AU107" s="176" t="s">
        <v>76</v>
      </c>
      <c r="AY107" s="17" t="s">
        <v>114</v>
      </c>
      <c r="BE107" s="177">
        <f>IF(N107="základní",J107,0)</f>
        <v>0</v>
      </c>
      <c r="BF107" s="177">
        <f>IF(N107="snížená",J107,0)</f>
        <v>0</v>
      </c>
      <c r="BG107" s="177">
        <f>IF(N107="zákl. přenesená",J107,0)</f>
        <v>0</v>
      </c>
      <c r="BH107" s="177">
        <f>IF(N107="sníž. přenesená",J107,0)</f>
        <v>0</v>
      </c>
      <c r="BI107" s="177">
        <f>IF(N107="nulová",J107,0)</f>
        <v>0</v>
      </c>
      <c r="BJ107" s="17" t="s">
        <v>76</v>
      </c>
      <c r="BK107" s="177">
        <f>ROUND(I107*H107,2)</f>
        <v>0</v>
      </c>
      <c r="BL107" s="17" t="s">
        <v>119</v>
      </c>
      <c r="BM107" s="176" t="s">
        <v>283</v>
      </c>
    </row>
    <row r="108" spans="1:65" s="2" customFormat="1" ht="6.95" customHeight="1">
      <c r="A108" s="34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39"/>
      <c r="M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</sheetData>
  <sheetProtection algorithmName="SHA-512" hashValue="sEWbUcoD7VfHdX4+Q3fhltlCTRfwGILsz/u5i7rcCdjHvPiTNKw0MgxU8Z5yla8VPSkKZuJQTGWsWvBEstMbwg==" saltValue="q9Zk+DY2LD6VPAHSpYafXD7Ku/scnQl2XwSugGQ97wVHmvRqPNnk7uyAM3YLfEcwEdLIT23GnnbolCGPtx4U6Q==" spinCount="100000" sheet="1" objects="1" scenarios="1" formatColumns="0" formatRows="0" autoFilter="0"/>
  <autoFilter ref="C82:K107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06" customWidth="1"/>
    <col min="2" max="2" width="1.6640625" style="206" customWidth="1"/>
    <col min="3" max="4" width="5" style="206" customWidth="1"/>
    <col min="5" max="5" width="11.6640625" style="206" customWidth="1"/>
    <col min="6" max="6" width="9.1640625" style="206" customWidth="1"/>
    <col min="7" max="7" width="5" style="206" customWidth="1"/>
    <col min="8" max="8" width="77.83203125" style="206" customWidth="1"/>
    <col min="9" max="10" width="20" style="206" customWidth="1"/>
    <col min="11" max="11" width="1.6640625" style="206" customWidth="1"/>
  </cols>
  <sheetData>
    <row r="1" spans="2:11" s="1" customFormat="1" ht="37.5" customHeight="1"/>
    <row r="2" spans="2:11" s="1" customFormat="1" ht="7.5" customHeight="1">
      <c r="B2" s="207"/>
      <c r="C2" s="208"/>
      <c r="D2" s="208"/>
      <c r="E2" s="208"/>
      <c r="F2" s="208"/>
      <c r="G2" s="208"/>
      <c r="H2" s="208"/>
      <c r="I2" s="208"/>
      <c r="J2" s="208"/>
      <c r="K2" s="209"/>
    </row>
    <row r="3" spans="2:11" s="14" customFormat="1" ht="45" customHeight="1">
      <c r="B3" s="210"/>
      <c r="C3" s="345" t="s">
        <v>284</v>
      </c>
      <c r="D3" s="345"/>
      <c r="E3" s="345"/>
      <c r="F3" s="345"/>
      <c r="G3" s="345"/>
      <c r="H3" s="345"/>
      <c r="I3" s="345"/>
      <c r="J3" s="345"/>
      <c r="K3" s="211"/>
    </row>
    <row r="4" spans="2:11" s="1" customFormat="1" ht="25.5" customHeight="1">
      <c r="B4" s="212"/>
      <c r="C4" s="344" t="s">
        <v>285</v>
      </c>
      <c r="D4" s="344"/>
      <c r="E4" s="344"/>
      <c r="F4" s="344"/>
      <c r="G4" s="344"/>
      <c r="H4" s="344"/>
      <c r="I4" s="344"/>
      <c r="J4" s="344"/>
      <c r="K4" s="213"/>
    </row>
    <row r="5" spans="2:11" s="1" customFormat="1" ht="5.25" customHeight="1">
      <c r="B5" s="212"/>
      <c r="C5" s="214"/>
      <c r="D5" s="214"/>
      <c r="E5" s="214"/>
      <c r="F5" s="214"/>
      <c r="G5" s="214"/>
      <c r="H5" s="214"/>
      <c r="I5" s="214"/>
      <c r="J5" s="214"/>
      <c r="K5" s="213"/>
    </row>
    <row r="6" spans="2:11" s="1" customFormat="1" ht="15" customHeight="1">
      <c r="B6" s="212"/>
      <c r="C6" s="343" t="s">
        <v>286</v>
      </c>
      <c r="D6" s="343"/>
      <c r="E6" s="343"/>
      <c r="F6" s="343"/>
      <c r="G6" s="343"/>
      <c r="H6" s="343"/>
      <c r="I6" s="343"/>
      <c r="J6" s="343"/>
      <c r="K6" s="213"/>
    </row>
    <row r="7" spans="2:11" s="1" customFormat="1" ht="15" customHeight="1">
      <c r="B7" s="216"/>
      <c r="C7" s="343" t="s">
        <v>287</v>
      </c>
      <c r="D7" s="343"/>
      <c r="E7" s="343"/>
      <c r="F7" s="343"/>
      <c r="G7" s="343"/>
      <c r="H7" s="343"/>
      <c r="I7" s="343"/>
      <c r="J7" s="343"/>
      <c r="K7" s="213"/>
    </row>
    <row r="8" spans="2:11" s="1" customFormat="1" ht="12.75" customHeight="1">
      <c r="B8" s="216"/>
      <c r="C8" s="215"/>
      <c r="D8" s="215"/>
      <c r="E8" s="215"/>
      <c r="F8" s="215"/>
      <c r="G8" s="215"/>
      <c r="H8" s="215"/>
      <c r="I8" s="215"/>
      <c r="J8" s="215"/>
      <c r="K8" s="213"/>
    </row>
    <row r="9" spans="2:11" s="1" customFormat="1" ht="15" customHeight="1">
      <c r="B9" s="216"/>
      <c r="C9" s="343" t="s">
        <v>288</v>
      </c>
      <c r="D9" s="343"/>
      <c r="E9" s="343"/>
      <c r="F9" s="343"/>
      <c r="G9" s="343"/>
      <c r="H9" s="343"/>
      <c r="I9" s="343"/>
      <c r="J9" s="343"/>
      <c r="K9" s="213"/>
    </row>
    <row r="10" spans="2:11" s="1" customFormat="1" ht="15" customHeight="1">
      <c r="B10" s="216"/>
      <c r="C10" s="215"/>
      <c r="D10" s="343" t="s">
        <v>289</v>
      </c>
      <c r="E10" s="343"/>
      <c r="F10" s="343"/>
      <c r="G10" s="343"/>
      <c r="H10" s="343"/>
      <c r="I10" s="343"/>
      <c r="J10" s="343"/>
      <c r="K10" s="213"/>
    </row>
    <row r="11" spans="2:11" s="1" customFormat="1" ht="15" customHeight="1">
      <c r="B11" s="216"/>
      <c r="C11" s="217"/>
      <c r="D11" s="343" t="s">
        <v>290</v>
      </c>
      <c r="E11" s="343"/>
      <c r="F11" s="343"/>
      <c r="G11" s="343"/>
      <c r="H11" s="343"/>
      <c r="I11" s="343"/>
      <c r="J11" s="343"/>
      <c r="K11" s="213"/>
    </row>
    <row r="12" spans="2:11" s="1" customFormat="1" ht="15" customHeight="1">
      <c r="B12" s="216"/>
      <c r="C12" s="217"/>
      <c r="D12" s="215"/>
      <c r="E12" s="215"/>
      <c r="F12" s="215"/>
      <c r="G12" s="215"/>
      <c r="H12" s="215"/>
      <c r="I12" s="215"/>
      <c r="J12" s="215"/>
      <c r="K12" s="213"/>
    </row>
    <row r="13" spans="2:11" s="1" customFormat="1" ht="15" customHeight="1">
      <c r="B13" s="216"/>
      <c r="C13" s="217"/>
      <c r="D13" s="218" t="s">
        <v>291</v>
      </c>
      <c r="E13" s="215"/>
      <c r="F13" s="215"/>
      <c r="G13" s="215"/>
      <c r="H13" s="215"/>
      <c r="I13" s="215"/>
      <c r="J13" s="215"/>
      <c r="K13" s="213"/>
    </row>
    <row r="14" spans="2:11" s="1" customFormat="1" ht="12.75" customHeight="1">
      <c r="B14" s="216"/>
      <c r="C14" s="217"/>
      <c r="D14" s="217"/>
      <c r="E14" s="217"/>
      <c r="F14" s="217"/>
      <c r="G14" s="217"/>
      <c r="H14" s="217"/>
      <c r="I14" s="217"/>
      <c r="J14" s="217"/>
      <c r="K14" s="213"/>
    </row>
    <row r="15" spans="2:11" s="1" customFormat="1" ht="15" customHeight="1">
      <c r="B15" s="216"/>
      <c r="C15" s="217"/>
      <c r="D15" s="343" t="s">
        <v>292</v>
      </c>
      <c r="E15" s="343"/>
      <c r="F15" s="343"/>
      <c r="G15" s="343"/>
      <c r="H15" s="343"/>
      <c r="I15" s="343"/>
      <c r="J15" s="343"/>
      <c r="K15" s="213"/>
    </row>
    <row r="16" spans="2:11" s="1" customFormat="1" ht="15" customHeight="1">
      <c r="B16" s="216"/>
      <c r="C16" s="217"/>
      <c r="D16" s="343" t="s">
        <v>293</v>
      </c>
      <c r="E16" s="343"/>
      <c r="F16" s="343"/>
      <c r="G16" s="343"/>
      <c r="H16" s="343"/>
      <c r="I16" s="343"/>
      <c r="J16" s="343"/>
      <c r="K16" s="213"/>
    </row>
    <row r="17" spans="2:11" s="1" customFormat="1" ht="15" customHeight="1">
      <c r="B17" s="216"/>
      <c r="C17" s="217"/>
      <c r="D17" s="343" t="s">
        <v>294</v>
      </c>
      <c r="E17" s="343"/>
      <c r="F17" s="343"/>
      <c r="G17" s="343"/>
      <c r="H17" s="343"/>
      <c r="I17" s="343"/>
      <c r="J17" s="343"/>
      <c r="K17" s="213"/>
    </row>
    <row r="18" spans="2:11" s="1" customFormat="1" ht="15" customHeight="1">
      <c r="B18" s="216"/>
      <c r="C18" s="217"/>
      <c r="D18" s="217"/>
      <c r="E18" s="219" t="s">
        <v>75</v>
      </c>
      <c r="F18" s="343" t="s">
        <v>295</v>
      </c>
      <c r="G18" s="343"/>
      <c r="H18" s="343"/>
      <c r="I18" s="343"/>
      <c r="J18" s="343"/>
      <c r="K18" s="213"/>
    </row>
    <row r="19" spans="2:11" s="1" customFormat="1" ht="15" customHeight="1">
      <c r="B19" s="216"/>
      <c r="C19" s="217"/>
      <c r="D19" s="217"/>
      <c r="E19" s="219" t="s">
        <v>296</v>
      </c>
      <c r="F19" s="343" t="s">
        <v>297</v>
      </c>
      <c r="G19" s="343"/>
      <c r="H19" s="343"/>
      <c r="I19" s="343"/>
      <c r="J19" s="343"/>
      <c r="K19" s="213"/>
    </row>
    <row r="20" spans="2:11" s="1" customFormat="1" ht="15" customHeight="1">
      <c r="B20" s="216"/>
      <c r="C20" s="217"/>
      <c r="D20" s="217"/>
      <c r="E20" s="219" t="s">
        <v>298</v>
      </c>
      <c r="F20" s="343" t="s">
        <v>299</v>
      </c>
      <c r="G20" s="343"/>
      <c r="H20" s="343"/>
      <c r="I20" s="343"/>
      <c r="J20" s="343"/>
      <c r="K20" s="213"/>
    </row>
    <row r="21" spans="2:11" s="1" customFormat="1" ht="15" customHeight="1">
      <c r="B21" s="216"/>
      <c r="C21" s="217"/>
      <c r="D21" s="217"/>
      <c r="E21" s="219" t="s">
        <v>300</v>
      </c>
      <c r="F21" s="343" t="s">
        <v>301</v>
      </c>
      <c r="G21" s="343"/>
      <c r="H21" s="343"/>
      <c r="I21" s="343"/>
      <c r="J21" s="343"/>
      <c r="K21" s="213"/>
    </row>
    <row r="22" spans="2:11" s="1" customFormat="1" ht="15" customHeight="1">
      <c r="B22" s="216"/>
      <c r="C22" s="217"/>
      <c r="D22" s="217"/>
      <c r="E22" s="219" t="s">
        <v>302</v>
      </c>
      <c r="F22" s="343" t="s">
        <v>303</v>
      </c>
      <c r="G22" s="343"/>
      <c r="H22" s="343"/>
      <c r="I22" s="343"/>
      <c r="J22" s="343"/>
      <c r="K22" s="213"/>
    </row>
    <row r="23" spans="2:11" s="1" customFormat="1" ht="15" customHeight="1">
      <c r="B23" s="216"/>
      <c r="C23" s="217"/>
      <c r="D23" s="217"/>
      <c r="E23" s="219" t="s">
        <v>304</v>
      </c>
      <c r="F23" s="343" t="s">
        <v>305</v>
      </c>
      <c r="G23" s="343"/>
      <c r="H23" s="343"/>
      <c r="I23" s="343"/>
      <c r="J23" s="343"/>
      <c r="K23" s="213"/>
    </row>
    <row r="24" spans="2:11" s="1" customFormat="1" ht="12.75" customHeight="1">
      <c r="B24" s="216"/>
      <c r="C24" s="217"/>
      <c r="D24" s="217"/>
      <c r="E24" s="217"/>
      <c r="F24" s="217"/>
      <c r="G24" s="217"/>
      <c r="H24" s="217"/>
      <c r="I24" s="217"/>
      <c r="J24" s="217"/>
      <c r="K24" s="213"/>
    </row>
    <row r="25" spans="2:11" s="1" customFormat="1" ht="15" customHeight="1">
      <c r="B25" s="216"/>
      <c r="C25" s="343" t="s">
        <v>306</v>
      </c>
      <c r="D25" s="343"/>
      <c r="E25" s="343"/>
      <c r="F25" s="343"/>
      <c r="G25" s="343"/>
      <c r="H25" s="343"/>
      <c r="I25" s="343"/>
      <c r="J25" s="343"/>
      <c r="K25" s="213"/>
    </row>
    <row r="26" spans="2:11" s="1" customFormat="1" ht="15" customHeight="1">
      <c r="B26" s="216"/>
      <c r="C26" s="343" t="s">
        <v>307</v>
      </c>
      <c r="D26" s="343"/>
      <c r="E26" s="343"/>
      <c r="F26" s="343"/>
      <c r="G26" s="343"/>
      <c r="H26" s="343"/>
      <c r="I26" s="343"/>
      <c r="J26" s="343"/>
      <c r="K26" s="213"/>
    </row>
    <row r="27" spans="2:11" s="1" customFormat="1" ht="15" customHeight="1">
      <c r="B27" s="216"/>
      <c r="C27" s="215"/>
      <c r="D27" s="343" t="s">
        <v>308</v>
      </c>
      <c r="E27" s="343"/>
      <c r="F27" s="343"/>
      <c r="G27" s="343"/>
      <c r="H27" s="343"/>
      <c r="I27" s="343"/>
      <c r="J27" s="343"/>
      <c r="K27" s="213"/>
    </row>
    <row r="28" spans="2:11" s="1" customFormat="1" ht="15" customHeight="1">
      <c r="B28" s="216"/>
      <c r="C28" s="217"/>
      <c r="D28" s="343" t="s">
        <v>309</v>
      </c>
      <c r="E28" s="343"/>
      <c r="F28" s="343"/>
      <c r="G28" s="343"/>
      <c r="H28" s="343"/>
      <c r="I28" s="343"/>
      <c r="J28" s="343"/>
      <c r="K28" s="213"/>
    </row>
    <row r="29" spans="2:11" s="1" customFormat="1" ht="12.75" customHeight="1">
      <c r="B29" s="216"/>
      <c r="C29" s="217"/>
      <c r="D29" s="217"/>
      <c r="E29" s="217"/>
      <c r="F29" s="217"/>
      <c r="G29" s="217"/>
      <c r="H29" s="217"/>
      <c r="I29" s="217"/>
      <c r="J29" s="217"/>
      <c r="K29" s="213"/>
    </row>
    <row r="30" spans="2:11" s="1" customFormat="1" ht="15" customHeight="1">
      <c r="B30" s="216"/>
      <c r="C30" s="217"/>
      <c r="D30" s="343" t="s">
        <v>310</v>
      </c>
      <c r="E30" s="343"/>
      <c r="F30" s="343"/>
      <c r="G30" s="343"/>
      <c r="H30" s="343"/>
      <c r="I30" s="343"/>
      <c r="J30" s="343"/>
      <c r="K30" s="213"/>
    </row>
    <row r="31" spans="2:11" s="1" customFormat="1" ht="15" customHeight="1">
      <c r="B31" s="216"/>
      <c r="C31" s="217"/>
      <c r="D31" s="343" t="s">
        <v>311</v>
      </c>
      <c r="E31" s="343"/>
      <c r="F31" s="343"/>
      <c r="G31" s="343"/>
      <c r="H31" s="343"/>
      <c r="I31" s="343"/>
      <c r="J31" s="343"/>
      <c r="K31" s="213"/>
    </row>
    <row r="32" spans="2:11" s="1" customFormat="1" ht="12.75" customHeight="1">
      <c r="B32" s="216"/>
      <c r="C32" s="217"/>
      <c r="D32" s="217"/>
      <c r="E32" s="217"/>
      <c r="F32" s="217"/>
      <c r="G32" s="217"/>
      <c r="H32" s="217"/>
      <c r="I32" s="217"/>
      <c r="J32" s="217"/>
      <c r="K32" s="213"/>
    </row>
    <row r="33" spans="2:11" s="1" customFormat="1" ht="15" customHeight="1">
      <c r="B33" s="216"/>
      <c r="C33" s="217"/>
      <c r="D33" s="343" t="s">
        <v>312</v>
      </c>
      <c r="E33" s="343"/>
      <c r="F33" s="343"/>
      <c r="G33" s="343"/>
      <c r="H33" s="343"/>
      <c r="I33" s="343"/>
      <c r="J33" s="343"/>
      <c r="K33" s="213"/>
    </row>
    <row r="34" spans="2:11" s="1" customFormat="1" ht="15" customHeight="1">
      <c r="B34" s="216"/>
      <c r="C34" s="217"/>
      <c r="D34" s="343" t="s">
        <v>313</v>
      </c>
      <c r="E34" s="343"/>
      <c r="F34" s="343"/>
      <c r="G34" s="343"/>
      <c r="H34" s="343"/>
      <c r="I34" s="343"/>
      <c r="J34" s="343"/>
      <c r="K34" s="213"/>
    </row>
    <row r="35" spans="2:11" s="1" customFormat="1" ht="15" customHeight="1">
      <c r="B35" s="216"/>
      <c r="C35" s="217"/>
      <c r="D35" s="343" t="s">
        <v>314</v>
      </c>
      <c r="E35" s="343"/>
      <c r="F35" s="343"/>
      <c r="G35" s="343"/>
      <c r="H35" s="343"/>
      <c r="I35" s="343"/>
      <c r="J35" s="343"/>
      <c r="K35" s="213"/>
    </row>
    <row r="36" spans="2:11" s="1" customFormat="1" ht="15" customHeight="1">
      <c r="B36" s="216"/>
      <c r="C36" s="217"/>
      <c r="D36" s="215"/>
      <c r="E36" s="218" t="s">
        <v>100</v>
      </c>
      <c r="F36" s="215"/>
      <c r="G36" s="343" t="s">
        <v>315</v>
      </c>
      <c r="H36" s="343"/>
      <c r="I36" s="343"/>
      <c r="J36" s="343"/>
      <c r="K36" s="213"/>
    </row>
    <row r="37" spans="2:11" s="1" customFormat="1" ht="30.75" customHeight="1">
      <c r="B37" s="216"/>
      <c r="C37" s="217"/>
      <c r="D37" s="215"/>
      <c r="E37" s="218" t="s">
        <v>316</v>
      </c>
      <c r="F37" s="215"/>
      <c r="G37" s="343" t="s">
        <v>317</v>
      </c>
      <c r="H37" s="343"/>
      <c r="I37" s="343"/>
      <c r="J37" s="343"/>
      <c r="K37" s="213"/>
    </row>
    <row r="38" spans="2:11" s="1" customFormat="1" ht="15" customHeight="1">
      <c r="B38" s="216"/>
      <c r="C38" s="217"/>
      <c r="D38" s="215"/>
      <c r="E38" s="218" t="s">
        <v>50</v>
      </c>
      <c r="F38" s="215"/>
      <c r="G38" s="343" t="s">
        <v>318</v>
      </c>
      <c r="H38" s="343"/>
      <c r="I38" s="343"/>
      <c r="J38" s="343"/>
      <c r="K38" s="213"/>
    </row>
    <row r="39" spans="2:11" s="1" customFormat="1" ht="15" customHeight="1">
      <c r="B39" s="216"/>
      <c r="C39" s="217"/>
      <c r="D39" s="215"/>
      <c r="E39" s="218" t="s">
        <v>51</v>
      </c>
      <c r="F39" s="215"/>
      <c r="G39" s="343" t="s">
        <v>319</v>
      </c>
      <c r="H39" s="343"/>
      <c r="I39" s="343"/>
      <c r="J39" s="343"/>
      <c r="K39" s="213"/>
    </row>
    <row r="40" spans="2:11" s="1" customFormat="1" ht="15" customHeight="1">
      <c r="B40" s="216"/>
      <c r="C40" s="217"/>
      <c r="D40" s="215"/>
      <c r="E40" s="218" t="s">
        <v>101</v>
      </c>
      <c r="F40" s="215"/>
      <c r="G40" s="343" t="s">
        <v>320</v>
      </c>
      <c r="H40" s="343"/>
      <c r="I40" s="343"/>
      <c r="J40" s="343"/>
      <c r="K40" s="213"/>
    </row>
    <row r="41" spans="2:11" s="1" customFormat="1" ht="15" customHeight="1">
      <c r="B41" s="216"/>
      <c r="C41" s="217"/>
      <c r="D41" s="215"/>
      <c r="E41" s="218" t="s">
        <v>102</v>
      </c>
      <c r="F41" s="215"/>
      <c r="G41" s="343" t="s">
        <v>321</v>
      </c>
      <c r="H41" s="343"/>
      <c r="I41" s="343"/>
      <c r="J41" s="343"/>
      <c r="K41" s="213"/>
    </row>
    <row r="42" spans="2:11" s="1" customFormat="1" ht="15" customHeight="1">
      <c r="B42" s="216"/>
      <c r="C42" s="217"/>
      <c r="D42" s="215"/>
      <c r="E42" s="218" t="s">
        <v>322</v>
      </c>
      <c r="F42" s="215"/>
      <c r="G42" s="343" t="s">
        <v>323</v>
      </c>
      <c r="H42" s="343"/>
      <c r="I42" s="343"/>
      <c r="J42" s="343"/>
      <c r="K42" s="213"/>
    </row>
    <row r="43" spans="2:11" s="1" customFormat="1" ht="15" customHeight="1">
      <c r="B43" s="216"/>
      <c r="C43" s="217"/>
      <c r="D43" s="215"/>
      <c r="E43" s="218"/>
      <c r="F43" s="215"/>
      <c r="G43" s="343" t="s">
        <v>324</v>
      </c>
      <c r="H43" s="343"/>
      <c r="I43" s="343"/>
      <c r="J43" s="343"/>
      <c r="K43" s="213"/>
    </row>
    <row r="44" spans="2:11" s="1" customFormat="1" ht="15" customHeight="1">
      <c r="B44" s="216"/>
      <c r="C44" s="217"/>
      <c r="D44" s="215"/>
      <c r="E44" s="218" t="s">
        <v>325</v>
      </c>
      <c r="F44" s="215"/>
      <c r="G44" s="343" t="s">
        <v>326</v>
      </c>
      <c r="H44" s="343"/>
      <c r="I44" s="343"/>
      <c r="J44" s="343"/>
      <c r="K44" s="213"/>
    </row>
    <row r="45" spans="2:11" s="1" customFormat="1" ht="15" customHeight="1">
      <c r="B45" s="216"/>
      <c r="C45" s="217"/>
      <c r="D45" s="215"/>
      <c r="E45" s="218" t="s">
        <v>104</v>
      </c>
      <c r="F45" s="215"/>
      <c r="G45" s="343" t="s">
        <v>327</v>
      </c>
      <c r="H45" s="343"/>
      <c r="I45" s="343"/>
      <c r="J45" s="343"/>
      <c r="K45" s="213"/>
    </row>
    <row r="46" spans="2:11" s="1" customFormat="1" ht="12.75" customHeight="1">
      <c r="B46" s="216"/>
      <c r="C46" s="217"/>
      <c r="D46" s="215"/>
      <c r="E46" s="215"/>
      <c r="F46" s="215"/>
      <c r="G46" s="215"/>
      <c r="H46" s="215"/>
      <c r="I46" s="215"/>
      <c r="J46" s="215"/>
      <c r="K46" s="213"/>
    </row>
    <row r="47" spans="2:11" s="1" customFormat="1" ht="15" customHeight="1">
      <c r="B47" s="216"/>
      <c r="C47" s="217"/>
      <c r="D47" s="343" t="s">
        <v>328</v>
      </c>
      <c r="E47" s="343"/>
      <c r="F47" s="343"/>
      <c r="G47" s="343"/>
      <c r="H47" s="343"/>
      <c r="I47" s="343"/>
      <c r="J47" s="343"/>
      <c r="K47" s="213"/>
    </row>
    <row r="48" spans="2:11" s="1" customFormat="1" ht="15" customHeight="1">
      <c r="B48" s="216"/>
      <c r="C48" s="217"/>
      <c r="D48" s="217"/>
      <c r="E48" s="343" t="s">
        <v>329</v>
      </c>
      <c r="F48" s="343"/>
      <c r="G48" s="343"/>
      <c r="H48" s="343"/>
      <c r="I48" s="343"/>
      <c r="J48" s="343"/>
      <c r="K48" s="213"/>
    </row>
    <row r="49" spans="2:11" s="1" customFormat="1" ht="15" customHeight="1">
      <c r="B49" s="216"/>
      <c r="C49" s="217"/>
      <c r="D49" s="217"/>
      <c r="E49" s="343" t="s">
        <v>330</v>
      </c>
      <c r="F49" s="343"/>
      <c r="G49" s="343"/>
      <c r="H49" s="343"/>
      <c r="I49" s="343"/>
      <c r="J49" s="343"/>
      <c r="K49" s="213"/>
    </row>
    <row r="50" spans="2:11" s="1" customFormat="1" ht="15" customHeight="1">
      <c r="B50" s="216"/>
      <c r="C50" s="217"/>
      <c r="D50" s="217"/>
      <c r="E50" s="343" t="s">
        <v>331</v>
      </c>
      <c r="F50" s="343"/>
      <c r="G50" s="343"/>
      <c r="H50" s="343"/>
      <c r="I50" s="343"/>
      <c r="J50" s="343"/>
      <c r="K50" s="213"/>
    </row>
    <row r="51" spans="2:11" s="1" customFormat="1" ht="15" customHeight="1">
      <c r="B51" s="216"/>
      <c r="C51" s="217"/>
      <c r="D51" s="343" t="s">
        <v>332</v>
      </c>
      <c r="E51" s="343"/>
      <c r="F51" s="343"/>
      <c r="G51" s="343"/>
      <c r="H51" s="343"/>
      <c r="I51" s="343"/>
      <c r="J51" s="343"/>
      <c r="K51" s="213"/>
    </row>
    <row r="52" spans="2:11" s="1" customFormat="1" ht="25.5" customHeight="1">
      <c r="B52" s="212"/>
      <c r="C52" s="344" t="s">
        <v>333</v>
      </c>
      <c r="D52" s="344"/>
      <c r="E52" s="344"/>
      <c r="F52" s="344"/>
      <c r="G52" s="344"/>
      <c r="H52" s="344"/>
      <c r="I52" s="344"/>
      <c r="J52" s="344"/>
      <c r="K52" s="213"/>
    </row>
    <row r="53" spans="2:11" s="1" customFormat="1" ht="5.25" customHeight="1">
      <c r="B53" s="212"/>
      <c r="C53" s="214"/>
      <c r="D53" s="214"/>
      <c r="E53" s="214"/>
      <c r="F53" s="214"/>
      <c r="G53" s="214"/>
      <c r="H53" s="214"/>
      <c r="I53" s="214"/>
      <c r="J53" s="214"/>
      <c r="K53" s="213"/>
    </row>
    <row r="54" spans="2:11" s="1" customFormat="1" ht="15" customHeight="1">
      <c r="B54" s="212"/>
      <c r="C54" s="343" t="s">
        <v>334</v>
      </c>
      <c r="D54" s="343"/>
      <c r="E54" s="343"/>
      <c r="F54" s="343"/>
      <c r="G54" s="343"/>
      <c r="H54" s="343"/>
      <c r="I54" s="343"/>
      <c r="J54" s="343"/>
      <c r="K54" s="213"/>
    </row>
    <row r="55" spans="2:11" s="1" customFormat="1" ht="15" customHeight="1">
      <c r="B55" s="212"/>
      <c r="C55" s="343" t="s">
        <v>335</v>
      </c>
      <c r="D55" s="343"/>
      <c r="E55" s="343"/>
      <c r="F55" s="343"/>
      <c r="G55" s="343"/>
      <c r="H55" s="343"/>
      <c r="I55" s="343"/>
      <c r="J55" s="343"/>
      <c r="K55" s="213"/>
    </row>
    <row r="56" spans="2:11" s="1" customFormat="1" ht="12.75" customHeight="1">
      <c r="B56" s="212"/>
      <c r="C56" s="215"/>
      <c r="D56" s="215"/>
      <c r="E56" s="215"/>
      <c r="F56" s="215"/>
      <c r="G56" s="215"/>
      <c r="H56" s="215"/>
      <c r="I56" s="215"/>
      <c r="J56" s="215"/>
      <c r="K56" s="213"/>
    </row>
    <row r="57" spans="2:11" s="1" customFormat="1" ht="15" customHeight="1">
      <c r="B57" s="212"/>
      <c r="C57" s="343" t="s">
        <v>336</v>
      </c>
      <c r="D57" s="343"/>
      <c r="E57" s="343"/>
      <c r="F57" s="343"/>
      <c r="G57" s="343"/>
      <c r="H57" s="343"/>
      <c r="I57" s="343"/>
      <c r="J57" s="343"/>
      <c r="K57" s="213"/>
    </row>
    <row r="58" spans="2:11" s="1" customFormat="1" ht="15" customHeight="1">
      <c r="B58" s="212"/>
      <c r="C58" s="217"/>
      <c r="D58" s="343" t="s">
        <v>337</v>
      </c>
      <c r="E58" s="343"/>
      <c r="F58" s="343"/>
      <c r="G58" s="343"/>
      <c r="H58" s="343"/>
      <c r="I58" s="343"/>
      <c r="J58" s="343"/>
      <c r="K58" s="213"/>
    </row>
    <row r="59" spans="2:11" s="1" customFormat="1" ht="15" customHeight="1">
      <c r="B59" s="212"/>
      <c r="C59" s="217"/>
      <c r="D59" s="343" t="s">
        <v>338</v>
      </c>
      <c r="E59" s="343"/>
      <c r="F59" s="343"/>
      <c r="G59" s="343"/>
      <c r="H59" s="343"/>
      <c r="I59" s="343"/>
      <c r="J59" s="343"/>
      <c r="K59" s="213"/>
    </row>
    <row r="60" spans="2:11" s="1" customFormat="1" ht="15" customHeight="1">
      <c r="B60" s="212"/>
      <c r="C60" s="217"/>
      <c r="D60" s="343" t="s">
        <v>339</v>
      </c>
      <c r="E60" s="343"/>
      <c r="F60" s="343"/>
      <c r="G60" s="343"/>
      <c r="H60" s="343"/>
      <c r="I60" s="343"/>
      <c r="J60" s="343"/>
      <c r="K60" s="213"/>
    </row>
    <row r="61" spans="2:11" s="1" customFormat="1" ht="15" customHeight="1">
      <c r="B61" s="212"/>
      <c r="C61" s="217"/>
      <c r="D61" s="343" t="s">
        <v>340</v>
      </c>
      <c r="E61" s="343"/>
      <c r="F61" s="343"/>
      <c r="G61" s="343"/>
      <c r="H61" s="343"/>
      <c r="I61" s="343"/>
      <c r="J61" s="343"/>
      <c r="K61" s="213"/>
    </row>
    <row r="62" spans="2:11" s="1" customFormat="1" ht="15" customHeight="1">
      <c r="B62" s="212"/>
      <c r="C62" s="217"/>
      <c r="D62" s="346" t="s">
        <v>341</v>
      </c>
      <c r="E62" s="346"/>
      <c r="F62" s="346"/>
      <c r="G62" s="346"/>
      <c r="H62" s="346"/>
      <c r="I62" s="346"/>
      <c r="J62" s="346"/>
      <c r="K62" s="213"/>
    </row>
    <row r="63" spans="2:11" s="1" customFormat="1" ht="15" customHeight="1">
      <c r="B63" s="212"/>
      <c r="C63" s="217"/>
      <c r="D63" s="343" t="s">
        <v>342</v>
      </c>
      <c r="E63" s="343"/>
      <c r="F63" s="343"/>
      <c r="G63" s="343"/>
      <c r="H63" s="343"/>
      <c r="I63" s="343"/>
      <c r="J63" s="343"/>
      <c r="K63" s="213"/>
    </row>
    <row r="64" spans="2:11" s="1" customFormat="1" ht="12.75" customHeight="1">
      <c r="B64" s="212"/>
      <c r="C64" s="217"/>
      <c r="D64" s="217"/>
      <c r="E64" s="220"/>
      <c r="F64" s="217"/>
      <c r="G64" s="217"/>
      <c r="H64" s="217"/>
      <c r="I64" s="217"/>
      <c r="J64" s="217"/>
      <c r="K64" s="213"/>
    </row>
    <row r="65" spans="2:11" s="1" customFormat="1" ht="15" customHeight="1">
      <c r="B65" s="212"/>
      <c r="C65" s="217"/>
      <c r="D65" s="343" t="s">
        <v>343</v>
      </c>
      <c r="E65" s="343"/>
      <c r="F65" s="343"/>
      <c r="G65" s="343"/>
      <c r="H65" s="343"/>
      <c r="I65" s="343"/>
      <c r="J65" s="343"/>
      <c r="K65" s="213"/>
    </row>
    <row r="66" spans="2:11" s="1" customFormat="1" ht="15" customHeight="1">
      <c r="B66" s="212"/>
      <c r="C66" s="217"/>
      <c r="D66" s="346" t="s">
        <v>344</v>
      </c>
      <c r="E66" s="346"/>
      <c r="F66" s="346"/>
      <c r="G66" s="346"/>
      <c r="H66" s="346"/>
      <c r="I66" s="346"/>
      <c r="J66" s="346"/>
      <c r="K66" s="213"/>
    </row>
    <row r="67" spans="2:11" s="1" customFormat="1" ht="15" customHeight="1">
      <c r="B67" s="212"/>
      <c r="C67" s="217"/>
      <c r="D67" s="343" t="s">
        <v>345</v>
      </c>
      <c r="E67" s="343"/>
      <c r="F67" s="343"/>
      <c r="G67" s="343"/>
      <c r="H67" s="343"/>
      <c r="I67" s="343"/>
      <c r="J67" s="343"/>
      <c r="K67" s="213"/>
    </row>
    <row r="68" spans="2:11" s="1" customFormat="1" ht="15" customHeight="1">
      <c r="B68" s="212"/>
      <c r="C68" s="217"/>
      <c r="D68" s="343" t="s">
        <v>346</v>
      </c>
      <c r="E68" s="343"/>
      <c r="F68" s="343"/>
      <c r="G68" s="343"/>
      <c r="H68" s="343"/>
      <c r="I68" s="343"/>
      <c r="J68" s="343"/>
      <c r="K68" s="213"/>
    </row>
    <row r="69" spans="2:11" s="1" customFormat="1" ht="15" customHeight="1">
      <c r="B69" s="212"/>
      <c r="C69" s="217"/>
      <c r="D69" s="343" t="s">
        <v>347</v>
      </c>
      <c r="E69" s="343"/>
      <c r="F69" s="343"/>
      <c r="G69" s="343"/>
      <c r="H69" s="343"/>
      <c r="I69" s="343"/>
      <c r="J69" s="343"/>
      <c r="K69" s="213"/>
    </row>
    <row r="70" spans="2:11" s="1" customFormat="1" ht="15" customHeight="1">
      <c r="B70" s="212"/>
      <c r="C70" s="217"/>
      <c r="D70" s="343" t="s">
        <v>348</v>
      </c>
      <c r="E70" s="343"/>
      <c r="F70" s="343"/>
      <c r="G70" s="343"/>
      <c r="H70" s="343"/>
      <c r="I70" s="343"/>
      <c r="J70" s="343"/>
      <c r="K70" s="213"/>
    </row>
    <row r="71" spans="2:11" s="1" customFormat="1" ht="12.75" customHeight="1">
      <c r="B71" s="221"/>
      <c r="C71" s="222"/>
      <c r="D71" s="222"/>
      <c r="E71" s="222"/>
      <c r="F71" s="222"/>
      <c r="G71" s="222"/>
      <c r="H71" s="222"/>
      <c r="I71" s="222"/>
      <c r="J71" s="222"/>
      <c r="K71" s="223"/>
    </row>
    <row r="72" spans="2:11" s="1" customFormat="1" ht="18.75" customHeight="1">
      <c r="B72" s="224"/>
      <c r="C72" s="224"/>
      <c r="D72" s="224"/>
      <c r="E72" s="224"/>
      <c r="F72" s="224"/>
      <c r="G72" s="224"/>
      <c r="H72" s="224"/>
      <c r="I72" s="224"/>
      <c r="J72" s="224"/>
      <c r="K72" s="225"/>
    </row>
    <row r="73" spans="2:11" s="1" customFormat="1" ht="18.75" customHeight="1">
      <c r="B73" s="225"/>
      <c r="C73" s="225"/>
      <c r="D73" s="225"/>
      <c r="E73" s="225"/>
      <c r="F73" s="225"/>
      <c r="G73" s="225"/>
      <c r="H73" s="225"/>
      <c r="I73" s="225"/>
      <c r="J73" s="225"/>
      <c r="K73" s="225"/>
    </row>
    <row r="74" spans="2:11" s="1" customFormat="1" ht="7.5" customHeight="1">
      <c r="B74" s="226"/>
      <c r="C74" s="227"/>
      <c r="D74" s="227"/>
      <c r="E74" s="227"/>
      <c r="F74" s="227"/>
      <c r="G74" s="227"/>
      <c r="H74" s="227"/>
      <c r="I74" s="227"/>
      <c r="J74" s="227"/>
      <c r="K74" s="228"/>
    </row>
    <row r="75" spans="2:11" s="1" customFormat="1" ht="45" customHeight="1">
      <c r="B75" s="229"/>
      <c r="C75" s="347" t="s">
        <v>349</v>
      </c>
      <c r="D75" s="347"/>
      <c r="E75" s="347"/>
      <c r="F75" s="347"/>
      <c r="G75" s="347"/>
      <c r="H75" s="347"/>
      <c r="I75" s="347"/>
      <c r="J75" s="347"/>
      <c r="K75" s="230"/>
    </row>
    <row r="76" spans="2:11" s="1" customFormat="1" ht="17.25" customHeight="1">
      <c r="B76" s="229"/>
      <c r="C76" s="231" t="s">
        <v>350</v>
      </c>
      <c r="D76" s="231"/>
      <c r="E76" s="231"/>
      <c r="F76" s="231" t="s">
        <v>351</v>
      </c>
      <c r="G76" s="232"/>
      <c r="H76" s="231" t="s">
        <v>51</v>
      </c>
      <c r="I76" s="231" t="s">
        <v>54</v>
      </c>
      <c r="J76" s="231" t="s">
        <v>352</v>
      </c>
      <c r="K76" s="230"/>
    </row>
    <row r="77" spans="2:11" s="1" customFormat="1" ht="17.25" customHeight="1">
      <c r="B77" s="229"/>
      <c r="C77" s="233" t="s">
        <v>353</v>
      </c>
      <c r="D77" s="233"/>
      <c r="E77" s="233"/>
      <c r="F77" s="234" t="s">
        <v>354</v>
      </c>
      <c r="G77" s="235"/>
      <c r="H77" s="233"/>
      <c r="I77" s="233"/>
      <c r="J77" s="233" t="s">
        <v>355</v>
      </c>
      <c r="K77" s="230"/>
    </row>
    <row r="78" spans="2:11" s="1" customFormat="1" ht="5.25" customHeight="1">
      <c r="B78" s="229"/>
      <c r="C78" s="236"/>
      <c r="D78" s="236"/>
      <c r="E78" s="236"/>
      <c r="F78" s="236"/>
      <c r="G78" s="237"/>
      <c r="H78" s="236"/>
      <c r="I78" s="236"/>
      <c r="J78" s="236"/>
      <c r="K78" s="230"/>
    </row>
    <row r="79" spans="2:11" s="1" customFormat="1" ht="15" customHeight="1">
      <c r="B79" s="229"/>
      <c r="C79" s="218" t="s">
        <v>50</v>
      </c>
      <c r="D79" s="238"/>
      <c r="E79" s="238"/>
      <c r="F79" s="239" t="s">
        <v>356</v>
      </c>
      <c r="G79" s="240"/>
      <c r="H79" s="218" t="s">
        <v>357</v>
      </c>
      <c r="I79" s="218" t="s">
        <v>358</v>
      </c>
      <c r="J79" s="218">
        <v>20</v>
      </c>
      <c r="K79" s="230"/>
    </row>
    <row r="80" spans="2:11" s="1" customFormat="1" ht="15" customHeight="1">
      <c r="B80" s="229"/>
      <c r="C80" s="218" t="s">
        <v>359</v>
      </c>
      <c r="D80" s="218"/>
      <c r="E80" s="218"/>
      <c r="F80" s="239" t="s">
        <v>356</v>
      </c>
      <c r="G80" s="240"/>
      <c r="H80" s="218" t="s">
        <v>360</v>
      </c>
      <c r="I80" s="218" t="s">
        <v>358</v>
      </c>
      <c r="J80" s="218">
        <v>120</v>
      </c>
      <c r="K80" s="230"/>
    </row>
    <row r="81" spans="2:11" s="1" customFormat="1" ht="15" customHeight="1">
      <c r="B81" s="241"/>
      <c r="C81" s="218" t="s">
        <v>361</v>
      </c>
      <c r="D81" s="218"/>
      <c r="E81" s="218"/>
      <c r="F81" s="239" t="s">
        <v>362</v>
      </c>
      <c r="G81" s="240"/>
      <c r="H81" s="218" t="s">
        <v>363</v>
      </c>
      <c r="I81" s="218" t="s">
        <v>358</v>
      </c>
      <c r="J81" s="218">
        <v>50</v>
      </c>
      <c r="K81" s="230"/>
    </row>
    <row r="82" spans="2:11" s="1" customFormat="1" ht="15" customHeight="1">
      <c r="B82" s="241"/>
      <c r="C82" s="218" t="s">
        <v>364</v>
      </c>
      <c r="D82" s="218"/>
      <c r="E82" s="218"/>
      <c r="F82" s="239" t="s">
        <v>356</v>
      </c>
      <c r="G82" s="240"/>
      <c r="H82" s="218" t="s">
        <v>365</v>
      </c>
      <c r="I82" s="218" t="s">
        <v>366</v>
      </c>
      <c r="J82" s="218"/>
      <c r="K82" s="230"/>
    </row>
    <row r="83" spans="2:11" s="1" customFormat="1" ht="15" customHeight="1">
      <c r="B83" s="241"/>
      <c r="C83" s="242" t="s">
        <v>367</v>
      </c>
      <c r="D83" s="242"/>
      <c r="E83" s="242"/>
      <c r="F83" s="243" t="s">
        <v>362</v>
      </c>
      <c r="G83" s="242"/>
      <c r="H83" s="242" t="s">
        <v>368</v>
      </c>
      <c r="I83" s="242" t="s">
        <v>358</v>
      </c>
      <c r="J83" s="242">
        <v>15</v>
      </c>
      <c r="K83" s="230"/>
    </row>
    <row r="84" spans="2:11" s="1" customFormat="1" ht="15" customHeight="1">
      <c r="B84" s="241"/>
      <c r="C84" s="242" t="s">
        <v>369</v>
      </c>
      <c r="D84" s="242"/>
      <c r="E84" s="242"/>
      <c r="F84" s="243" t="s">
        <v>362</v>
      </c>
      <c r="G84" s="242"/>
      <c r="H84" s="242" t="s">
        <v>370</v>
      </c>
      <c r="I84" s="242" t="s">
        <v>358</v>
      </c>
      <c r="J84" s="242">
        <v>15</v>
      </c>
      <c r="K84" s="230"/>
    </row>
    <row r="85" spans="2:11" s="1" customFormat="1" ht="15" customHeight="1">
      <c r="B85" s="241"/>
      <c r="C85" s="242" t="s">
        <v>371</v>
      </c>
      <c r="D85" s="242"/>
      <c r="E85" s="242"/>
      <c r="F85" s="243" t="s">
        <v>362</v>
      </c>
      <c r="G85" s="242"/>
      <c r="H85" s="242" t="s">
        <v>372</v>
      </c>
      <c r="I85" s="242" t="s">
        <v>358</v>
      </c>
      <c r="J85" s="242">
        <v>20</v>
      </c>
      <c r="K85" s="230"/>
    </row>
    <row r="86" spans="2:11" s="1" customFormat="1" ht="15" customHeight="1">
      <c r="B86" s="241"/>
      <c r="C86" s="242" t="s">
        <v>373</v>
      </c>
      <c r="D86" s="242"/>
      <c r="E86" s="242"/>
      <c r="F86" s="243" t="s">
        <v>362</v>
      </c>
      <c r="G86" s="242"/>
      <c r="H86" s="242" t="s">
        <v>374</v>
      </c>
      <c r="I86" s="242" t="s">
        <v>358</v>
      </c>
      <c r="J86" s="242">
        <v>20</v>
      </c>
      <c r="K86" s="230"/>
    </row>
    <row r="87" spans="2:11" s="1" customFormat="1" ht="15" customHeight="1">
      <c r="B87" s="241"/>
      <c r="C87" s="218" t="s">
        <v>375</v>
      </c>
      <c r="D87" s="218"/>
      <c r="E87" s="218"/>
      <c r="F87" s="239" t="s">
        <v>362</v>
      </c>
      <c r="G87" s="240"/>
      <c r="H87" s="218" t="s">
        <v>376</v>
      </c>
      <c r="I87" s="218" t="s">
        <v>358</v>
      </c>
      <c r="J87" s="218">
        <v>50</v>
      </c>
      <c r="K87" s="230"/>
    </row>
    <row r="88" spans="2:11" s="1" customFormat="1" ht="15" customHeight="1">
      <c r="B88" s="241"/>
      <c r="C88" s="218" t="s">
        <v>377</v>
      </c>
      <c r="D88" s="218"/>
      <c r="E88" s="218"/>
      <c r="F88" s="239" t="s">
        <v>362</v>
      </c>
      <c r="G88" s="240"/>
      <c r="H88" s="218" t="s">
        <v>378</v>
      </c>
      <c r="I88" s="218" t="s">
        <v>358</v>
      </c>
      <c r="J88" s="218">
        <v>20</v>
      </c>
      <c r="K88" s="230"/>
    </row>
    <row r="89" spans="2:11" s="1" customFormat="1" ht="15" customHeight="1">
      <c r="B89" s="241"/>
      <c r="C89" s="218" t="s">
        <v>379</v>
      </c>
      <c r="D89" s="218"/>
      <c r="E89" s="218"/>
      <c r="F89" s="239" t="s">
        <v>362</v>
      </c>
      <c r="G89" s="240"/>
      <c r="H89" s="218" t="s">
        <v>380</v>
      </c>
      <c r="I89" s="218" t="s">
        <v>358</v>
      </c>
      <c r="J89" s="218">
        <v>20</v>
      </c>
      <c r="K89" s="230"/>
    </row>
    <row r="90" spans="2:11" s="1" customFormat="1" ht="15" customHeight="1">
      <c r="B90" s="241"/>
      <c r="C90" s="218" t="s">
        <v>381</v>
      </c>
      <c r="D90" s="218"/>
      <c r="E90" s="218"/>
      <c r="F90" s="239" t="s">
        <v>362</v>
      </c>
      <c r="G90" s="240"/>
      <c r="H90" s="218" t="s">
        <v>382</v>
      </c>
      <c r="I90" s="218" t="s">
        <v>358</v>
      </c>
      <c r="J90" s="218">
        <v>50</v>
      </c>
      <c r="K90" s="230"/>
    </row>
    <row r="91" spans="2:11" s="1" customFormat="1" ht="15" customHeight="1">
      <c r="B91" s="241"/>
      <c r="C91" s="218" t="s">
        <v>383</v>
      </c>
      <c r="D91" s="218"/>
      <c r="E91" s="218"/>
      <c r="F91" s="239" t="s">
        <v>362</v>
      </c>
      <c r="G91" s="240"/>
      <c r="H91" s="218" t="s">
        <v>383</v>
      </c>
      <c r="I91" s="218" t="s">
        <v>358</v>
      </c>
      <c r="J91" s="218">
        <v>50</v>
      </c>
      <c r="K91" s="230"/>
    </row>
    <row r="92" spans="2:11" s="1" customFormat="1" ht="15" customHeight="1">
      <c r="B92" s="241"/>
      <c r="C92" s="218" t="s">
        <v>384</v>
      </c>
      <c r="D92" s="218"/>
      <c r="E92" s="218"/>
      <c r="F92" s="239" t="s">
        <v>362</v>
      </c>
      <c r="G92" s="240"/>
      <c r="H92" s="218" t="s">
        <v>385</v>
      </c>
      <c r="I92" s="218" t="s">
        <v>358</v>
      </c>
      <c r="J92" s="218">
        <v>255</v>
      </c>
      <c r="K92" s="230"/>
    </row>
    <row r="93" spans="2:11" s="1" customFormat="1" ht="15" customHeight="1">
      <c r="B93" s="241"/>
      <c r="C93" s="218" t="s">
        <v>386</v>
      </c>
      <c r="D93" s="218"/>
      <c r="E93" s="218"/>
      <c r="F93" s="239" t="s">
        <v>356</v>
      </c>
      <c r="G93" s="240"/>
      <c r="H93" s="218" t="s">
        <v>387</v>
      </c>
      <c r="I93" s="218" t="s">
        <v>388</v>
      </c>
      <c r="J93" s="218"/>
      <c r="K93" s="230"/>
    </row>
    <row r="94" spans="2:11" s="1" customFormat="1" ht="15" customHeight="1">
      <c r="B94" s="241"/>
      <c r="C94" s="218" t="s">
        <v>389</v>
      </c>
      <c r="D94" s="218"/>
      <c r="E94" s="218"/>
      <c r="F94" s="239" t="s">
        <v>356</v>
      </c>
      <c r="G94" s="240"/>
      <c r="H94" s="218" t="s">
        <v>390</v>
      </c>
      <c r="I94" s="218" t="s">
        <v>391</v>
      </c>
      <c r="J94" s="218"/>
      <c r="K94" s="230"/>
    </row>
    <row r="95" spans="2:11" s="1" customFormat="1" ht="15" customHeight="1">
      <c r="B95" s="241"/>
      <c r="C95" s="218" t="s">
        <v>392</v>
      </c>
      <c r="D95" s="218"/>
      <c r="E95" s="218"/>
      <c r="F95" s="239" t="s">
        <v>356</v>
      </c>
      <c r="G95" s="240"/>
      <c r="H95" s="218" t="s">
        <v>392</v>
      </c>
      <c r="I95" s="218" t="s">
        <v>391</v>
      </c>
      <c r="J95" s="218"/>
      <c r="K95" s="230"/>
    </row>
    <row r="96" spans="2:11" s="1" customFormat="1" ht="15" customHeight="1">
      <c r="B96" s="241"/>
      <c r="C96" s="218" t="s">
        <v>35</v>
      </c>
      <c r="D96" s="218"/>
      <c r="E96" s="218"/>
      <c r="F96" s="239" t="s">
        <v>356</v>
      </c>
      <c r="G96" s="240"/>
      <c r="H96" s="218" t="s">
        <v>393</v>
      </c>
      <c r="I96" s="218" t="s">
        <v>391</v>
      </c>
      <c r="J96" s="218"/>
      <c r="K96" s="230"/>
    </row>
    <row r="97" spans="2:11" s="1" customFormat="1" ht="15" customHeight="1">
      <c r="B97" s="241"/>
      <c r="C97" s="218" t="s">
        <v>45</v>
      </c>
      <c r="D97" s="218"/>
      <c r="E97" s="218"/>
      <c r="F97" s="239" t="s">
        <v>356</v>
      </c>
      <c r="G97" s="240"/>
      <c r="H97" s="218" t="s">
        <v>394</v>
      </c>
      <c r="I97" s="218" t="s">
        <v>391</v>
      </c>
      <c r="J97" s="218"/>
      <c r="K97" s="230"/>
    </row>
    <row r="98" spans="2:11" s="1" customFormat="1" ht="15" customHeight="1">
      <c r="B98" s="244"/>
      <c r="C98" s="245"/>
      <c r="D98" s="245"/>
      <c r="E98" s="245"/>
      <c r="F98" s="245"/>
      <c r="G98" s="245"/>
      <c r="H98" s="245"/>
      <c r="I98" s="245"/>
      <c r="J98" s="245"/>
      <c r="K98" s="246"/>
    </row>
    <row r="99" spans="2:11" s="1" customFormat="1" ht="18.75" customHeight="1">
      <c r="B99" s="247"/>
      <c r="C99" s="248"/>
      <c r="D99" s="248"/>
      <c r="E99" s="248"/>
      <c r="F99" s="248"/>
      <c r="G99" s="248"/>
      <c r="H99" s="248"/>
      <c r="I99" s="248"/>
      <c r="J99" s="248"/>
      <c r="K99" s="247"/>
    </row>
    <row r="100" spans="2:11" s="1" customFormat="1" ht="18.75" customHeight="1">
      <c r="B100" s="225"/>
      <c r="C100" s="225"/>
      <c r="D100" s="225"/>
      <c r="E100" s="225"/>
      <c r="F100" s="225"/>
      <c r="G100" s="225"/>
      <c r="H100" s="225"/>
      <c r="I100" s="225"/>
      <c r="J100" s="225"/>
      <c r="K100" s="225"/>
    </row>
    <row r="101" spans="2:11" s="1" customFormat="1" ht="7.5" customHeight="1">
      <c r="B101" s="226"/>
      <c r="C101" s="227"/>
      <c r="D101" s="227"/>
      <c r="E101" s="227"/>
      <c r="F101" s="227"/>
      <c r="G101" s="227"/>
      <c r="H101" s="227"/>
      <c r="I101" s="227"/>
      <c r="J101" s="227"/>
      <c r="K101" s="228"/>
    </row>
    <row r="102" spans="2:11" s="1" customFormat="1" ht="45" customHeight="1">
      <c r="B102" s="229"/>
      <c r="C102" s="347" t="s">
        <v>395</v>
      </c>
      <c r="D102" s="347"/>
      <c r="E102" s="347"/>
      <c r="F102" s="347"/>
      <c r="G102" s="347"/>
      <c r="H102" s="347"/>
      <c r="I102" s="347"/>
      <c r="J102" s="347"/>
      <c r="K102" s="230"/>
    </row>
    <row r="103" spans="2:11" s="1" customFormat="1" ht="17.25" customHeight="1">
      <c r="B103" s="229"/>
      <c r="C103" s="231" t="s">
        <v>350</v>
      </c>
      <c r="D103" s="231"/>
      <c r="E103" s="231"/>
      <c r="F103" s="231" t="s">
        <v>351</v>
      </c>
      <c r="G103" s="232"/>
      <c r="H103" s="231" t="s">
        <v>51</v>
      </c>
      <c r="I103" s="231" t="s">
        <v>54</v>
      </c>
      <c r="J103" s="231" t="s">
        <v>352</v>
      </c>
      <c r="K103" s="230"/>
    </row>
    <row r="104" spans="2:11" s="1" customFormat="1" ht="17.25" customHeight="1">
      <c r="B104" s="229"/>
      <c r="C104" s="233" t="s">
        <v>353</v>
      </c>
      <c r="D104" s="233"/>
      <c r="E104" s="233"/>
      <c r="F104" s="234" t="s">
        <v>354</v>
      </c>
      <c r="G104" s="235"/>
      <c r="H104" s="233"/>
      <c r="I104" s="233"/>
      <c r="J104" s="233" t="s">
        <v>355</v>
      </c>
      <c r="K104" s="230"/>
    </row>
    <row r="105" spans="2:11" s="1" customFormat="1" ht="5.25" customHeight="1">
      <c r="B105" s="229"/>
      <c r="C105" s="231"/>
      <c r="D105" s="231"/>
      <c r="E105" s="231"/>
      <c r="F105" s="231"/>
      <c r="G105" s="249"/>
      <c r="H105" s="231"/>
      <c r="I105" s="231"/>
      <c r="J105" s="231"/>
      <c r="K105" s="230"/>
    </row>
    <row r="106" spans="2:11" s="1" customFormat="1" ht="15" customHeight="1">
      <c r="B106" s="229"/>
      <c r="C106" s="218" t="s">
        <v>50</v>
      </c>
      <c r="D106" s="238"/>
      <c r="E106" s="238"/>
      <c r="F106" s="239" t="s">
        <v>356</v>
      </c>
      <c r="G106" s="218"/>
      <c r="H106" s="218" t="s">
        <v>396</v>
      </c>
      <c r="I106" s="218" t="s">
        <v>358</v>
      </c>
      <c r="J106" s="218">
        <v>20</v>
      </c>
      <c r="K106" s="230"/>
    </row>
    <row r="107" spans="2:11" s="1" customFormat="1" ht="15" customHeight="1">
      <c r="B107" s="229"/>
      <c r="C107" s="218" t="s">
        <v>359</v>
      </c>
      <c r="D107" s="218"/>
      <c r="E107" s="218"/>
      <c r="F107" s="239" t="s">
        <v>356</v>
      </c>
      <c r="G107" s="218"/>
      <c r="H107" s="218" t="s">
        <v>396</v>
      </c>
      <c r="I107" s="218" t="s">
        <v>358</v>
      </c>
      <c r="J107" s="218">
        <v>120</v>
      </c>
      <c r="K107" s="230"/>
    </row>
    <row r="108" spans="2:11" s="1" customFormat="1" ht="15" customHeight="1">
      <c r="B108" s="241"/>
      <c r="C108" s="218" t="s">
        <v>361</v>
      </c>
      <c r="D108" s="218"/>
      <c r="E108" s="218"/>
      <c r="F108" s="239" t="s">
        <v>362</v>
      </c>
      <c r="G108" s="218"/>
      <c r="H108" s="218" t="s">
        <v>396</v>
      </c>
      <c r="I108" s="218" t="s">
        <v>358</v>
      </c>
      <c r="J108" s="218">
        <v>50</v>
      </c>
      <c r="K108" s="230"/>
    </row>
    <row r="109" spans="2:11" s="1" customFormat="1" ht="15" customHeight="1">
      <c r="B109" s="241"/>
      <c r="C109" s="218" t="s">
        <v>364</v>
      </c>
      <c r="D109" s="218"/>
      <c r="E109" s="218"/>
      <c r="F109" s="239" t="s">
        <v>356</v>
      </c>
      <c r="G109" s="218"/>
      <c r="H109" s="218" t="s">
        <v>396</v>
      </c>
      <c r="I109" s="218" t="s">
        <v>366</v>
      </c>
      <c r="J109" s="218"/>
      <c r="K109" s="230"/>
    </row>
    <row r="110" spans="2:11" s="1" customFormat="1" ht="15" customHeight="1">
      <c r="B110" s="241"/>
      <c r="C110" s="218" t="s">
        <v>375</v>
      </c>
      <c r="D110" s="218"/>
      <c r="E110" s="218"/>
      <c r="F110" s="239" t="s">
        <v>362</v>
      </c>
      <c r="G110" s="218"/>
      <c r="H110" s="218" t="s">
        <v>396</v>
      </c>
      <c r="I110" s="218" t="s">
        <v>358</v>
      </c>
      <c r="J110" s="218">
        <v>50</v>
      </c>
      <c r="K110" s="230"/>
    </row>
    <row r="111" spans="2:11" s="1" customFormat="1" ht="15" customHeight="1">
      <c r="B111" s="241"/>
      <c r="C111" s="218" t="s">
        <v>383</v>
      </c>
      <c r="D111" s="218"/>
      <c r="E111" s="218"/>
      <c r="F111" s="239" t="s">
        <v>362</v>
      </c>
      <c r="G111" s="218"/>
      <c r="H111" s="218" t="s">
        <v>396</v>
      </c>
      <c r="I111" s="218" t="s">
        <v>358</v>
      </c>
      <c r="J111" s="218">
        <v>50</v>
      </c>
      <c r="K111" s="230"/>
    </row>
    <row r="112" spans="2:11" s="1" customFormat="1" ht="15" customHeight="1">
      <c r="B112" s="241"/>
      <c r="C112" s="218" t="s">
        <v>381</v>
      </c>
      <c r="D112" s="218"/>
      <c r="E112" s="218"/>
      <c r="F112" s="239" t="s">
        <v>362</v>
      </c>
      <c r="G112" s="218"/>
      <c r="H112" s="218" t="s">
        <v>396</v>
      </c>
      <c r="I112" s="218" t="s">
        <v>358</v>
      </c>
      <c r="J112" s="218">
        <v>50</v>
      </c>
      <c r="K112" s="230"/>
    </row>
    <row r="113" spans="2:11" s="1" customFormat="1" ht="15" customHeight="1">
      <c r="B113" s="241"/>
      <c r="C113" s="218" t="s">
        <v>50</v>
      </c>
      <c r="D113" s="218"/>
      <c r="E113" s="218"/>
      <c r="F113" s="239" t="s">
        <v>356</v>
      </c>
      <c r="G113" s="218"/>
      <c r="H113" s="218" t="s">
        <v>397</v>
      </c>
      <c r="I113" s="218" t="s">
        <v>358</v>
      </c>
      <c r="J113" s="218">
        <v>20</v>
      </c>
      <c r="K113" s="230"/>
    </row>
    <row r="114" spans="2:11" s="1" customFormat="1" ht="15" customHeight="1">
      <c r="B114" s="241"/>
      <c r="C114" s="218" t="s">
        <v>398</v>
      </c>
      <c r="D114" s="218"/>
      <c r="E114" s="218"/>
      <c r="F114" s="239" t="s">
        <v>356</v>
      </c>
      <c r="G114" s="218"/>
      <c r="H114" s="218" t="s">
        <v>399</v>
      </c>
      <c r="I114" s="218" t="s">
        <v>358</v>
      </c>
      <c r="J114" s="218">
        <v>120</v>
      </c>
      <c r="K114" s="230"/>
    </row>
    <row r="115" spans="2:11" s="1" customFormat="1" ht="15" customHeight="1">
      <c r="B115" s="241"/>
      <c r="C115" s="218" t="s">
        <v>35</v>
      </c>
      <c r="D115" s="218"/>
      <c r="E115" s="218"/>
      <c r="F115" s="239" t="s">
        <v>356</v>
      </c>
      <c r="G115" s="218"/>
      <c r="H115" s="218" t="s">
        <v>400</v>
      </c>
      <c r="I115" s="218" t="s">
        <v>391</v>
      </c>
      <c r="J115" s="218"/>
      <c r="K115" s="230"/>
    </row>
    <row r="116" spans="2:11" s="1" customFormat="1" ht="15" customHeight="1">
      <c r="B116" s="241"/>
      <c r="C116" s="218" t="s">
        <v>45</v>
      </c>
      <c r="D116" s="218"/>
      <c r="E116" s="218"/>
      <c r="F116" s="239" t="s">
        <v>356</v>
      </c>
      <c r="G116" s="218"/>
      <c r="H116" s="218" t="s">
        <v>401</v>
      </c>
      <c r="I116" s="218" t="s">
        <v>391</v>
      </c>
      <c r="J116" s="218"/>
      <c r="K116" s="230"/>
    </row>
    <row r="117" spans="2:11" s="1" customFormat="1" ht="15" customHeight="1">
      <c r="B117" s="241"/>
      <c r="C117" s="218" t="s">
        <v>54</v>
      </c>
      <c r="D117" s="218"/>
      <c r="E117" s="218"/>
      <c r="F117" s="239" t="s">
        <v>356</v>
      </c>
      <c r="G117" s="218"/>
      <c r="H117" s="218" t="s">
        <v>402</v>
      </c>
      <c r="I117" s="218" t="s">
        <v>403</v>
      </c>
      <c r="J117" s="218"/>
      <c r="K117" s="230"/>
    </row>
    <row r="118" spans="2:11" s="1" customFormat="1" ht="15" customHeight="1">
      <c r="B118" s="244"/>
      <c r="C118" s="250"/>
      <c r="D118" s="250"/>
      <c r="E118" s="250"/>
      <c r="F118" s="250"/>
      <c r="G118" s="250"/>
      <c r="H118" s="250"/>
      <c r="I118" s="250"/>
      <c r="J118" s="250"/>
      <c r="K118" s="246"/>
    </row>
    <row r="119" spans="2:11" s="1" customFormat="1" ht="18.75" customHeight="1">
      <c r="B119" s="251"/>
      <c r="C119" s="252"/>
      <c r="D119" s="252"/>
      <c r="E119" s="252"/>
      <c r="F119" s="253"/>
      <c r="G119" s="252"/>
      <c r="H119" s="252"/>
      <c r="I119" s="252"/>
      <c r="J119" s="252"/>
      <c r="K119" s="251"/>
    </row>
    <row r="120" spans="2:11" s="1" customFormat="1" ht="18.75" customHeight="1">
      <c r="B120" s="225"/>
      <c r="C120" s="225"/>
      <c r="D120" s="225"/>
      <c r="E120" s="225"/>
      <c r="F120" s="225"/>
      <c r="G120" s="225"/>
      <c r="H120" s="225"/>
      <c r="I120" s="225"/>
      <c r="J120" s="225"/>
      <c r="K120" s="225"/>
    </row>
    <row r="121" spans="2:11" s="1" customFormat="1" ht="7.5" customHeight="1">
      <c r="B121" s="254"/>
      <c r="C121" s="255"/>
      <c r="D121" s="255"/>
      <c r="E121" s="255"/>
      <c r="F121" s="255"/>
      <c r="G121" s="255"/>
      <c r="H121" s="255"/>
      <c r="I121" s="255"/>
      <c r="J121" s="255"/>
      <c r="K121" s="256"/>
    </row>
    <row r="122" spans="2:11" s="1" customFormat="1" ht="45" customHeight="1">
      <c r="B122" s="257"/>
      <c r="C122" s="345" t="s">
        <v>404</v>
      </c>
      <c r="D122" s="345"/>
      <c r="E122" s="345"/>
      <c r="F122" s="345"/>
      <c r="G122" s="345"/>
      <c r="H122" s="345"/>
      <c r="I122" s="345"/>
      <c r="J122" s="345"/>
      <c r="K122" s="258"/>
    </row>
    <row r="123" spans="2:11" s="1" customFormat="1" ht="17.25" customHeight="1">
      <c r="B123" s="259"/>
      <c r="C123" s="231" t="s">
        <v>350</v>
      </c>
      <c r="D123" s="231"/>
      <c r="E123" s="231"/>
      <c r="F123" s="231" t="s">
        <v>351</v>
      </c>
      <c r="G123" s="232"/>
      <c r="H123" s="231" t="s">
        <v>51</v>
      </c>
      <c r="I123" s="231" t="s">
        <v>54</v>
      </c>
      <c r="J123" s="231" t="s">
        <v>352</v>
      </c>
      <c r="K123" s="260"/>
    </row>
    <row r="124" spans="2:11" s="1" customFormat="1" ht="17.25" customHeight="1">
      <c r="B124" s="259"/>
      <c r="C124" s="233" t="s">
        <v>353</v>
      </c>
      <c r="D124" s="233"/>
      <c r="E124" s="233"/>
      <c r="F124" s="234" t="s">
        <v>354</v>
      </c>
      <c r="G124" s="235"/>
      <c r="H124" s="233"/>
      <c r="I124" s="233"/>
      <c r="J124" s="233" t="s">
        <v>355</v>
      </c>
      <c r="K124" s="260"/>
    </row>
    <row r="125" spans="2:11" s="1" customFormat="1" ht="5.25" customHeight="1">
      <c r="B125" s="261"/>
      <c r="C125" s="236"/>
      <c r="D125" s="236"/>
      <c r="E125" s="236"/>
      <c r="F125" s="236"/>
      <c r="G125" s="262"/>
      <c r="H125" s="236"/>
      <c r="I125" s="236"/>
      <c r="J125" s="236"/>
      <c r="K125" s="263"/>
    </row>
    <row r="126" spans="2:11" s="1" customFormat="1" ht="15" customHeight="1">
      <c r="B126" s="261"/>
      <c r="C126" s="218" t="s">
        <v>359</v>
      </c>
      <c r="D126" s="238"/>
      <c r="E126" s="238"/>
      <c r="F126" s="239" t="s">
        <v>356</v>
      </c>
      <c r="G126" s="218"/>
      <c r="H126" s="218" t="s">
        <v>396</v>
      </c>
      <c r="I126" s="218" t="s">
        <v>358</v>
      </c>
      <c r="J126" s="218">
        <v>120</v>
      </c>
      <c r="K126" s="264"/>
    </row>
    <row r="127" spans="2:11" s="1" customFormat="1" ht="15" customHeight="1">
      <c r="B127" s="261"/>
      <c r="C127" s="218" t="s">
        <v>405</v>
      </c>
      <c r="D127" s="218"/>
      <c r="E127" s="218"/>
      <c r="F127" s="239" t="s">
        <v>356</v>
      </c>
      <c r="G127" s="218"/>
      <c r="H127" s="218" t="s">
        <v>406</v>
      </c>
      <c r="I127" s="218" t="s">
        <v>358</v>
      </c>
      <c r="J127" s="218" t="s">
        <v>407</v>
      </c>
      <c r="K127" s="264"/>
    </row>
    <row r="128" spans="2:11" s="1" customFormat="1" ht="15" customHeight="1">
      <c r="B128" s="261"/>
      <c r="C128" s="218" t="s">
        <v>304</v>
      </c>
      <c r="D128" s="218"/>
      <c r="E128" s="218"/>
      <c r="F128" s="239" t="s">
        <v>356</v>
      </c>
      <c r="G128" s="218"/>
      <c r="H128" s="218" t="s">
        <v>408</v>
      </c>
      <c r="I128" s="218" t="s">
        <v>358</v>
      </c>
      <c r="J128" s="218" t="s">
        <v>407</v>
      </c>
      <c r="K128" s="264"/>
    </row>
    <row r="129" spans="2:11" s="1" customFormat="1" ht="15" customHeight="1">
      <c r="B129" s="261"/>
      <c r="C129" s="218" t="s">
        <v>367</v>
      </c>
      <c r="D129" s="218"/>
      <c r="E129" s="218"/>
      <c r="F129" s="239" t="s">
        <v>362</v>
      </c>
      <c r="G129" s="218"/>
      <c r="H129" s="218" t="s">
        <v>368</v>
      </c>
      <c r="I129" s="218" t="s">
        <v>358</v>
      </c>
      <c r="J129" s="218">
        <v>15</v>
      </c>
      <c r="K129" s="264"/>
    </row>
    <row r="130" spans="2:11" s="1" customFormat="1" ht="15" customHeight="1">
      <c r="B130" s="261"/>
      <c r="C130" s="242" t="s">
        <v>369</v>
      </c>
      <c r="D130" s="242"/>
      <c r="E130" s="242"/>
      <c r="F130" s="243" t="s">
        <v>362</v>
      </c>
      <c r="G130" s="242"/>
      <c r="H130" s="242" t="s">
        <v>370</v>
      </c>
      <c r="I130" s="242" t="s">
        <v>358</v>
      </c>
      <c r="J130" s="242">
        <v>15</v>
      </c>
      <c r="K130" s="264"/>
    </row>
    <row r="131" spans="2:11" s="1" customFormat="1" ht="15" customHeight="1">
      <c r="B131" s="261"/>
      <c r="C131" s="242" t="s">
        <v>371</v>
      </c>
      <c r="D131" s="242"/>
      <c r="E131" s="242"/>
      <c r="F131" s="243" t="s">
        <v>362</v>
      </c>
      <c r="G131" s="242"/>
      <c r="H131" s="242" t="s">
        <v>372</v>
      </c>
      <c r="I131" s="242" t="s">
        <v>358</v>
      </c>
      <c r="J131" s="242">
        <v>20</v>
      </c>
      <c r="K131" s="264"/>
    </row>
    <row r="132" spans="2:11" s="1" customFormat="1" ht="15" customHeight="1">
      <c r="B132" s="261"/>
      <c r="C132" s="242" t="s">
        <v>373</v>
      </c>
      <c r="D132" s="242"/>
      <c r="E132" s="242"/>
      <c r="F132" s="243" t="s">
        <v>362</v>
      </c>
      <c r="G132" s="242"/>
      <c r="H132" s="242" t="s">
        <v>374</v>
      </c>
      <c r="I132" s="242" t="s">
        <v>358</v>
      </c>
      <c r="J132" s="242">
        <v>20</v>
      </c>
      <c r="K132" s="264"/>
    </row>
    <row r="133" spans="2:11" s="1" customFormat="1" ht="15" customHeight="1">
      <c r="B133" s="261"/>
      <c r="C133" s="218" t="s">
        <v>361</v>
      </c>
      <c r="D133" s="218"/>
      <c r="E133" s="218"/>
      <c r="F133" s="239" t="s">
        <v>362</v>
      </c>
      <c r="G133" s="218"/>
      <c r="H133" s="218" t="s">
        <v>396</v>
      </c>
      <c r="I133" s="218" t="s">
        <v>358</v>
      </c>
      <c r="J133" s="218">
        <v>50</v>
      </c>
      <c r="K133" s="264"/>
    </row>
    <row r="134" spans="2:11" s="1" customFormat="1" ht="15" customHeight="1">
      <c r="B134" s="261"/>
      <c r="C134" s="218" t="s">
        <v>375</v>
      </c>
      <c r="D134" s="218"/>
      <c r="E134" s="218"/>
      <c r="F134" s="239" t="s">
        <v>362</v>
      </c>
      <c r="G134" s="218"/>
      <c r="H134" s="218" t="s">
        <v>396</v>
      </c>
      <c r="I134" s="218" t="s">
        <v>358</v>
      </c>
      <c r="J134" s="218">
        <v>50</v>
      </c>
      <c r="K134" s="264"/>
    </row>
    <row r="135" spans="2:11" s="1" customFormat="1" ht="15" customHeight="1">
      <c r="B135" s="261"/>
      <c r="C135" s="218" t="s">
        <v>381</v>
      </c>
      <c r="D135" s="218"/>
      <c r="E135" s="218"/>
      <c r="F135" s="239" t="s">
        <v>362</v>
      </c>
      <c r="G135" s="218"/>
      <c r="H135" s="218" t="s">
        <v>396</v>
      </c>
      <c r="I135" s="218" t="s">
        <v>358</v>
      </c>
      <c r="J135" s="218">
        <v>50</v>
      </c>
      <c r="K135" s="264"/>
    </row>
    <row r="136" spans="2:11" s="1" customFormat="1" ht="15" customHeight="1">
      <c r="B136" s="261"/>
      <c r="C136" s="218" t="s">
        <v>383</v>
      </c>
      <c r="D136" s="218"/>
      <c r="E136" s="218"/>
      <c r="F136" s="239" t="s">
        <v>362</v>
      </c>
      <c r="G136" s="218"/>
      <c r="H136" s="218" t="s">
        <v>396</v>
      </c>
      <c r="I136" s="218" t="s">
        <v>358</v>
      </c>
      <c r="J136" s="218">
        <v>50</v>
      </c>
      <c r="K136" s="264"/>
    </row>
    <row r="137" spans="2:11" s="1" customFormat="1" ht="15" customHeight="1">
      <c r="B137" s="261"/>
      <c r="C137" s="218" t="s">
        <v>384</v>
      </c>
      <c r="D137" s="218"/>
      <c r="E137" s="218"/>
      <c r="F137" s="239" t="s">
        <v>362</v>
      </c>
      <c r="G137" s="218"/>
      <c r="H137" s="218" t="s">
        <v>409</v>
      </c>
      <c r="I137" s="218" t="s">
        <v>358</v>
      </c>
      <c r="J137" s="218">
        <v>255</v>
      </c>
      <c r="K137" s="264"/>
    </row>
    <row r="138" spans="2:11" s="1" customFormat="1" ht="15" customHeight="1">
      <c r="B138" s="261"/>
      <c r="C138" s="218" t="s">
        <v>386</v>
      </c>
      <c r="D138" s="218"/>
      <c r="E138" s="218"/>
      <c r="F138" s="239" t="s">
        <v>356</v>
      </c>
      <c r="G138" s="218"/>
      <c r="H138" s="218" t="s">
        <v>410</v>
      </c>
      <c r="I138" s="218" t="s">
        <v>388</v>
      </c>
      <c r="J138" s="218"/>
      <c r="K138" s="264"/>
    </row>
    <row r="139" spans="2:11" s="1" customFormat="1" ht="15" customHeight="1">
      <c r="B139" s="261"/>
      <c r="C139" s="218" t="s">
        <v>389</v>
      </c>
      <c r="D139" s="218"/>
      <c r="E139" s="218"/>
      <c r="F139" s="239" t="s">
        <v>356</v>
      </c>
      <c r="G139" s="218"/>
      <c r="H139" s="218" t="s">
        <v>411</v>
      </c>
      <c r="I139" s="218" t="s">
        <v>391</v>
      </c>
      <c r="J139" s="218"/>
      <c r="K139" s="264"/>
    </row>
    <row r="140" spans="2:11" s="1" customFormat="1" ht="15" customHeight="1">
      <c r="B140" s="261"/>
      <c r="C140" s="218" t="s">
        <v>392</v>
      </c>
      <c r="D140" s="218"/>
      <c r="E140" s="218"/>
      <c r="F140" s="239" t="s">
        <v>356</v>
      </c>
      <c r="G140" s="218"/>
      <c r="H140" s="218" t="s">
        <v>392</v>
      </c>
      <c r="I140" s="218" t="s">
        <v>391</v>
      </c>
      <c r="J140" s="218"/>
      <c r="K140" s="264"/>
    </row>
    <row r="141" spans="2:11" s="1" customFormat="1" ht="15" customHeight="1">
      <c r="B141" s="261"/>
      <c r="C141" s="218" t="s">
        <v>35</v>
      </c>
      <c r="D141" s="218"/>
      <c r="E141" s="218"/>
      <c r="F141" s="239" t="s">
        <v>356</v>
      </c>
      <c r="G141" s="218"/>
      <c r="H141" s="218" t="s">
        <v>412</v>
      </c>
      <c r="I141" s="218" t="s">
        <v>391</v>
      </c>
      <c r="J141" s="218"/>
      <c r="K141" s="264"/>
    </row>
    <row r="142" spans="2:11" s="1" customFormat="1" ht="15" customHeight="1">
      <c r="B142" s="261"/>
      <c r="C142" s="218" t="s">
        <v>413</v>
      </c>
      <c r="D142" s="218"/>
      <c r="E142" s="218"/>
      <c r="F142" s="239" t="s">
        <v>356</v>
      </c>
      <c r="G142" s="218"/>
      <c r="H142" s="218" t="s">
        <v>414</v>
      </c>
      <c r="I142" s="218" t="s">
        <v>391</v>
      </c>
      <c r="J142" s="218"/>
      <c r="K142" s="264"/>
    </row>
    <row r="143" spans="2:11" s="1" customFormat="1" ht="15" customHeight="1">
      <c r="B143" s="265"/>
      <c r="C143" s="266"/>
      <c r="D143" s="266"/>
      <c r="E143" s="266"/>
      <c r="F143" s="266"/>
      <c r="G143" s="266"/>
      <c r="H143" s="266"/>
      <c r="I143" s="266"/>
      <c r="J143" s="266"/>
      <c r="K143" s="267"/>
    </row>
    <row r="144" spans="2:11" s="1" customFormat="1" ht="18.75" customHeight="1">
      <c r="B144" s="252"/>
      <c r="C144" s="252"/>
      <c r="D144" s="252"/>
      <c r="E144" s="252"/>
      <c r="F144" s="253"/>
      <c r="G144" s="252"/>
      <c r="H144" s="252"/>
      <c r="I144" s="252"/>
      <c r="J144" s="252"/>
      <c r="K144" s="252"/>
    </row>
    <row r="145" spans="2:11" s="1" customFormat="1" ht="18.75" customHeight="1">
      <c r="B145" s="225"/>
      <c r="C145" s="225"/>
      <c r="D145" s="225"/>
      <c r="E145" s="225"/>
      <c r="F145" s="225"/>
      <c r="G145" s="225"/>
      <c r="H145" s="225"/>
      <c r="I145" s="225"/>
      <c r="J145" s="225"/>
      <c r="K145" s="225"/>
    </row>
    <row r="146" spans="2:11" s="1" customFormat="1" ht="7.5" customHeight="1">
      <c r="B146" s="226"/>
      <c r="C146" s="227"/>
      <c r="D146" s="227"/>
      <c r="E146" s="227"/>
      <c r="F146" s="227"/>
      <c r="G146" s="227"/>
      <c r="H146" s="227"/>
      <c r="I146" s="227"/>
      <c r="J146" s="227"/>
      <c r="K146" s="228"/>
    </row>
    <row r="147" spans="2:11" s="1" customFormat="1" ht="45" customHeight="1">
      <c r="B147" s="229"/>
      <c r="C147" s="347" t="s">
        <v>415</v>
      </c>
      <c r="D147" s="347"/>
      <c r="E147" s="347"/>
      <c r="F147" s="347"/>
      <c r="G147" s="347"/>
      <c r="H147" s="347"/>
      <c r="I147" s="347"/>
      <c r="J147" s="347"/>
      <c r="K147" s="230"/>
    </row>
    <row r="148" spans="2:11" s="1" customFormat="1" ht="17.25" customHeight="1">
      <c r="B148" s="229"/>
      <c r="C148" s="231" t="s">
        <v>350</v>
      </c>
      <c r="D148" s="231"/>
      <c r="E148" s="231"/>
      <c r="F148" s="231" t="s">
        <v>351</v>
      </c>
      <c r="G148" s="232"/>
      <c r="H148" s="231" t="s">
        <v>51</v>
      </c>
      <c r="I148" s="231" t="s">
        <v>54</v>
      </c>
      <c r="J148" s="231" t="s">
        <v>352</v>
      </c>
      <c r="K148" s="230"/>
    </row>
    <row r="149" spans="2:11" s="1" customFormat="1" ht="17.25" customHeight="1">
      <c r="B149" s="229"/>
      <c r="C149" s="233" t="s">
        <v>353</v>
      </c>
      <c r="D149" s="233"/>
      <c r="E149" s="233"/>
      <c r="F149" s="234" t="s">
        <v>354</v>
      </c>
      <c r="G149" s="235"/>
      <c r="H149" s="233"/>
      <c r="I149" s="233"/>
      <c r="J149" s="233" t="s">
        <v>355</v>
      </c>
      <c r="K149" s="230"/>
    </row>
    <row r="150" spans="2:11" s="1" customFormat="1" ht="5.25" customHeight="1">
      <c r="B150" s="241"/>
      <c r="C150" s="236"/>
      <c r="D150" s="236"/>
      <c r="E150" s="236"/>
      <c r="F150" s="236"/>
      <c r="G150" s="237"/>
      <c r="H150" s="236"/>
      <c r="I150" s="236"/>
      <c r="J150" s="236"/>
      <c r="K150" s="264"/>
    </row>
    <row r="151" spans="2:11" s="1" customFormat="1" ht="15" customHeight="1">
      <c r="B151" s="241"/>
      <c r="C151" s="268" t="s">
        <v>359</v>
      </c>
      <c r="D151" s="218"/>
      <c r="E151" s="218"/>
      <c r="F151" s="269" t="s">
        <v>356</v>
      </c>
      <c r="G151" s="218"/>
      <c r="H151" s="268" t="s">
        <v>396</v>
      </c>
      <c r="I151" s="268" t="s">
        <v>358</v>
      </c>
      <c r="J151" s="268">
        <v>120</v>
      </c>
      <c r="K151" s="264"/>
    </row>
    <row r="152" spans="2:11" s="1" customFormat="1" ht="15" customHeight="1">
      <c r="B152" s="241"/>
      <c r="C152" s="268" t="s">
        <v>405</v>
      </c>
      <c r="D152" s="218"/>
      <c r="E152" s="218"/>
      <c r="F152" s="269" t="s">
        <v>356</v>
      </c>
      <c r="G152" s="218"/>
      <c r="H152" s="268" t="s">
        <v>416</v>
      </c>
      <c r="I152" s="268" t="s">
        <v>358</v>
      </c>
      <c r="J152" s="268" t="s">
        <v>407</v>
      </c>
      <c r="K152" s="264"/>
    </row>
    <row r="153" spans="2:11" s="1" customFormat="1" ht="15" customHeight="1">
      <c r="B153" s="241"/>
      <c r="C153" s="268" t="s">
        <v>304</v>
      </c>
      <c r="D153" s="218"/>
      <c r="E153" s="218"/>
      <c r="F153" s="269" t="s">
        <v>356</v>
      </c>
      <c r="G153" s="218"/>
      <c r="H153" s="268" t="s">
        <v>417</v>
      </c>
      <c r="I153" s="268" t="s">
        <v>358</v>
      </c>
      <c r="J153" s="268" t="s">
        <v>407</v>
      </c>
      <c r="K153" s="264"/>
    </row>
    <row r="154" spans="2:11" s="1" customFormat="1" ht="15" customHeight="1">
      <c r="B154" s="241"/>
      <c r="C154" s="268" t="s">
        <v>361</v>
      </c>
      <c r="D154" s="218"/>
      <c r="E154" s="218"/>
      <c r="F154" s="269" t="s">
        <v>362</v>
      </c>
      <c r="G154" s="218"/>
      <c r="H154" s="268" t="s">
        <v>396</v>
      </c>
      <c r="I154" s="268" t="s">
        <v>358</v>
      </c>
      <c r="J154" s="268">
        <v>50</v>
      </c>
      <c r="K154" s="264"/>
    </row>
    <row r="155" spans="2:11" s="1" customFormat="1" ht="15" customHeight="1">
      <c r="B155" s="241"/>
      <c r="C155" s="268" t="s">
        <v>364</v>
      </c>
      <c r="D155" s="218"/>
      <c r="E155" s="218"/>
      <c r="F155" s="269" t="s">
        <v>356</v>
      </c>
      <c r="G155" s="218"/>
      <c r="H155" s="268" t="s">
        <v>396</v>
      </c>
      <c r="I155" s="268" t="s">
        <v>366</v>
      </c>
      <c r="J155" s="268"/>
      <c r="K155" s="264"/>
    </row>
    <row r="156" spans="2:11" s="1" customFormat="1" ht="15" customHeight="1">
      <c r="B156" s="241"/>
      <c r="C156" s="268" t="s">
        <v>375</v>
      </c>
      <c r="D156" s="218"/>
      <c r="E156" s="218"/>
      <c r="F156" s="269" t="s">
        <v>362</v>
      </c>
      <c r="G156" s="218"/>
      <c r="H156" s="268" t="s">
        <v>396</v>
      </c>
      <c r="I156" s="268" t="s">
        <v>358</v>
      </c>
      <c r="J156" s="268">
        <v>50</v>
      </c>
      <c r="K156" s="264"/>
    </row>
    <row r="157" spans="2:11" s="1" customFormat="1" ht="15" customHeight="1">
      <c r="B157" s="241"/>
      <c r="C157" s="268" t="s">
        <v>383</v>
      </c>
      <c r="D157" s="218"/>
      <c r="E157" s="218"/>
      <c r="F157" s="269" t="s">
        <v>362</v>
      </c>
      <c r="G157" s="218"/>
      <c r="H157" s="268" t="s">
        <v>396</v>
      </c>
      <c r="I157" s="268" t="s">
        <v>358</v>
      </c>
      <c r="J157" s="268">
        <v>50</v>
      </c>
      <c r="K157" s="264"/>
    </row>
    <row r="158" spans="2:11" s="1" customFormat="1" ht="15" customHeight="1">
      <c r="B158" s="241"/>
      <c r="C158" s="268" t="s">
        <v>381</v>
      </c>
      <c r="D158" s="218"/>
      <c r="E158" s="218"/>
      <c r="F158" s="269" t="s">
        <v>362</v>
      </c>
      <c r="G158" s="218"/>
      <c r="H158" s="268" t="s">
        <v>396</v>
      </c>
      <c r="I158" s="268" t="s">
        <v>358</v>
      </c>
      <c r="J158" s="268">
        <v>50</v>
      </c>
      <c r="K158" s="264"/>
    </row>
    <row r="159" spans="2:11" s="1" customFormat="1" ht="15" customHeight="1">
      <c r="B159" s="241"/>
      <c r="C159" s="268" t="s">
        <v>92</v>
      </c>
      <c r="D159" s="218"/>
      <c r="E159" s="218"/>
      <c r="F159" s="269" t="s">
        <v>356</v>
      </c>
      <c r="G159" s="218"/>
      <c r="H159" s="268" t="s">
        <v>418</v>
      </c>
      <c r="I159" s="268" t="s">
        <v>358</v>
      </c>
      <c r="J159" s="268" t="s">
        <v>419</v>
      </c>
      <c r="K159" s="264"/>
    </row>
    <row r="160" spans="2:11" s="1" customFormat="1" ht="15" customHeight="1">
      <c r="B160" s="241"/>
      <c r="C160" s="268" t="s">
        <v>420</v>
      </c>
      <c r="D160" s="218"/>
      <c r="E160" s="218"/>
      <c r="F160" s="269" t="s">
        <v>356</v>
      </c>
      <c r="G160" s="218"/>
      <c r="H160" s="268" t="s">
        <v>421</v>
      </c>
      <c r="I160" s="268" t="s">
        <v>391</v>
      </c>
      <c r="J160" s="268"/>
      <c r="K160" s="264"/>
    </row>
    <row r="161" spans="2:11" s="1" customFormat="1" ht="15" customHeight="1">
      <c r="B161" s="270"/>
      <c r="C161" s="250"/>
      <c r="D161" s="250"/>
      <c r="E161" s="250"/>
      <c r="F161" s="250"/>
      <c r="G161" s="250"/>
      <c r="H161" s="250"/>
      <c r="I161" s="250"/>
      <c r="J161" s="250"/>
      <c r="K161" s="271"/>
    </row>
    <row r="162" spans="2:11" s="1" customFormat="1" ht="18.75" customHeight="1">
      <c r="B162" s="252"/>
      <c r="C162" s="262"/>
      <c r="D162" s="262"/>
      <c r="E162" s="262"/>
      <c r="F162" s="272"/>
      <c r="G162" s="262"/>
      <c r="H162" s="262"/>
      <c r="I162" s="262"/>
      <c r="J162" s="262"/>
      <c r="K162" s="252"/>
    </row>
    <row r="163" spans="2:11" s="1" customFormat="1" ht="18.75" customHeight="1">
      <c r="B163" s="225"/>
      <c r="C163" s="225"/>
      <c r="D163" s="225"/>
      <c r="E163" s="225"/>
      <c r="F163" s="225"/>
      <c r="G163" s="225"/>
      <c r="H163" s="225"/>
      <c r="I163" s="225"/>
      <c r="J163" s="225"/>
      <c r="K163" s="225"/>
    </row>
    <row r="164" spans="2:11" s="1" customFormat="1" ht="7.5" customHeight="1">
      <c r="B164" s="207"/>
      <c r="C164" s="208"/>
      <c r="D164" s="208"/>
      <c r="E164" s="208"/>
      <c r="F164" s="208"/>
      <c r="G164" s="208"/>
      <c r="H164" s="208"/>
      <c r="I164" s="208"/>
      <c r="J164" s="208"/>
      <c r="K164" s="209"/>
    </row>
    <row r="165" spans="2:11" s="1" customFormat="1" ht="45" customHeight="1">
      <c r="B165" s="210"/>
      <c r="C165" s="345" t="s">
        <v>422</v>
      </c>
      <c r="D165" s="345"/>
      <c r="E165" s="345"/>
      <c r="F165" s="345"/>
      <c r="G165" s="345"/>
      <c r="H165" s="345"/>
      <c r="I165" s="345"/>
      <c r="J165" s="345"/>
      <c r="K165" s="211"/>
    </row>
    <row r="166" spans="2:11" s="1" customFormat="1" ht="17.25" customHeight="1">
      <c r="B166" s="210"/>
      <c r="C166" s="231" t="s">
        <v>350</v>
      </c>
      <c r="D166" s="231"/>
      <c r="E166" s="231"/>
      <c r="F166" s="231" t="s">
        <v>351</v>
      </c>
      <c r="G166" s="273"/>
      <c r="H166" s="274" t="s">
        <v>51</v>
      </c>
      <c r="I166" s="274" t="s">
        <v>54</v>
      </c>
      <c r="J166" s="231" t="s">
        <v>352</v>
      </c>
      <c r="K166" s="211"/>
    </row>
    <row r="167" spans="2:11" s="1" customFormat="1" ht="17.25" customHeight="1">
      <c r="B167" s="212"/>
      <c r="C167" s="233" t="s">
        <v>353</v>
      </c>
      <c r="D167" s="233"/>
      <c r="E167" s="233"/>
      <c r="F167" s="234" t="s">
        <v>354</v>
      </c>
      <c r="G167" s="275"/>
      <c r="H167" s="276"/>
      <c r="I167" s="276"/>
      <c r="J167" s="233" t="s">
        <v>355</v>
      </c>
      <c r="K167" s="213"/>
    </row>
    <row r="168" spans="2:11" s="1" customFormat="1" ht="5.25" customHeight="1">
      <c r="B168" s="241"/>
      <c r="C168" s="236"/>
      <c r="D168" s="236"/>
      <c r="E168" s="236"/>
      <c r="F168" s="236"/>
      <c r="G168" s="237"/>
      <c r="H168" s="236"/>
      <c r="I168" s="236"/>
      <c r="J168" s="236"/>
      <c r="K168" s="264"/>
    </row>
    <row r="169" spans="2:11" s="1" customFormat="1" ht="15" customHeight="1">
      <c r="B169" s="241"/>
      <c r="C169" s="218" t="s">
        <v>359</v>
      </c>
      <c r="D169" s="218"/>
      <c r="E169" s="218"/>
      <c r="F169" s="239" t="s">
        <v>356</v>
      </c>
      <c r="G169" s="218"/>
      <c r="H169" s="218" t="s">
        <v>396</v>
      </c>
      <c r="I169" s="218" t="s">
        <v>358</v>
      </c>
      <c r="J169" s="218">
        <v>120</v>
      </c>
      <c r="K169" s="264"/>
    </row>
    <row r="170" spans="2:11" s="1" customFormat="1" ht="15" customHeight="1">
      <c r="B170" s="241"/>
      <c r="C170" s="218" t="s">
        <v>405</v>
      </c>
      <c r="D170" s="218"/>
      <c r="E170" s="218"/>
      <c r="F170" s="239" t="s">
        <v>356</v>
      </c>
      <c r="G170" s="218"/>
      <c r="H170" s="218" t="s">
        <v>406</v>
      </c>
      <c r="I170" s="218" t="s">
        <v>358</v>
      </c>
      <c r="J170" s="218" t="s">
        <v>407</v>
      </c>
      <c r="K170" s="264"/>
    </row>
    <row r="171" spans="2:11" s="1" customFormat="1" ht="15" customHeight="1">
      <c r="B171" s="241"/>
      <c r="C171" s="218" t="s">
        <v>304</v>
      </c>
      <c r="D171" s="218"/>
      <c r="E171" s="218"/>
      <c r="F171" s="239" t="s">
        <v>356</v>
      </c>
      <c r="G171" s="218"/>
      <c r="H171" s="218" t="s">
        <v>423</v>
      </c>
      <c r="I171" s="218" t="s">
        <v>358</v>
      </c>
      <c r="J171" s="218" t="s">
        <v>407</v>
      </c>
      <c r="K171" s="264"/>
    </row>
    <row r="172" spans="2:11" s="1" customFormat="1" ht="15" customHeight="1">
      <c r="B172" s="241"/>
      <c r="C172" s="218" t="s">
        <v>361</v>
      </c>
      <c r="D172" s="218"/>
      <c r="E172" s="218"/>
      <c r="F172" s="239" t="s">
        <v>362</v>
      </c>
      <c r="G172" s="218"/>
      <c r="H172" s="218" t="s">
        <v>423</v>
      </c>
      <c r="I172" s="218" t="s">
        <v>358</v>
      </c>
      <c r="J172" s="218">
        <v>50</v>
      </c>
      <c r="K172" s="264"/>
    </row>
    <row r="173" spans="2:11" s="1" customFormat="1" ht="15" customHeight="1">
      <c r="B173" s="241"/>
      <c r="C173" s="218" t="s">
        <v>364</v>
      </c>
      <c r="D173" s="218"/>
      <c r="E173" s="218"/>
      <c r="F173" s="239" t="s">
        <v>356</v>
      </c>
      <c r="G173" s="218"/>
      <c r="H173" s="218" t="s">
        <v>423</v>
      </c>
      <c r="I173" s="218" t="s">
        <v>366</v>
      </c>
      <c r="J173" s="218"/>
      <c r="K173" s="264"/>
    </row>
    <row r="174" spans="2:11" s="1" customFormat="1" ht="15" customHeight="1">
      <c r="B174" s="241"/>
      <c r="C174" s="218" t="s">
        <v>375</v>
      </c>
      <c r="D174" s="218"/>
      <c r="E174" s="218"/>
      <c r="F174" s="239" t="s">
        <v>362</v>
      </c>
      <c r="G174" s="218"/>
      <c r="H174" s="218" t="s">
        <v>423</v>
      </c>
      <c r="I174" s="218" t="s">
        <v>358</v>
      </c>
      <c r="J174" s="218">
        <v>50</v>
      </c>
      <c r="K174" s="264"/>
    </row>
    <row r="175" spans="2:11" s="1" customFormat="1" ht="15" customHeight="1">
      <c r="B175" s="241"/>
      <c r="C175" s="218" t="s">
        <v>383</v>
      </c>
      <c r="D175" s="218"/>
      <c r="E175" s="218"/>
      <c r="F175" s="239" t="s">
        <v>362</v>
      </c>
      <c r="G175" s="218"/>
      <c r="H175" s="218" t="s">
        <v>423</v>
      </c>
      <c r="I175" s="218" t="s">
        <v>358</v>
      </c>
      <c r="J175" s="218">
        <v>50</v>
      </c>
      <c r="K175" s="264"/>
    </row>
    <row r="176" spans="2:11" s="1" customFormat="1" ht="15" customHeight="1">
      <c r="B176" s="241"/>
      <c r="C176" s="218" t="s">
        <v>381</v>
      </c>
      <c r="D176" s="218"/>
      <c r="E176" s="218"/>
      <c r="F176" s="239" t="s">
        <v>362</v>
      </c>
      <c r="G176" s="218"/>
      <c r="H176" s="218" t="s">
        <v>423</v>
      </c>
      <c r="I176" s="218" t="s">
        <v>358</v>
      </c>
      <c r="J176" s="218">
        <v>50</v>
      </c>
      <c r="K176" s="264"/>
    </row>
    <row r="177" spans="2:11" s="1" customFormat="1" ht="15" customHeight="1">
      <c r="B177" s="241"/>
      <c r="C177" s="218" t="s">
        <v>100</v>
      </c>
      <c r="D177" s="218"/>
      <c r="E177" s="218"/>
      <c r="F177" s="239" t="s">
        <v>356</v>
      </c>
      <c r="G177" s="218"/>
      <c r="H177" s="218" t="s">
        <v>424</v>
      </c>
      <c r="I177" s="218" t="s">
        <v>425</v>
      </c>
      <c r="J177" s="218"/>
      <c r="K177" s="264"/>
    </row>
    <row r="178" spans="2:11" s="1" customFormat="1" ht="15" customHeight="1">
      <c r="B178" s="241"/>
      <c r="C178" s="218" t="s">
        <v>54</v>
      </c>
      <c r="D178" s="218"/>
      <c r="E178" s="218"/>
      <c r="F178" s="239" t="s">
        <v>356</v>
      </c>
      <c r="G178" s="218"/>
      <c r="H178" s="218" t="s">
        <v>426</v>
      </c>
      <c r="I178" s="218" t="s">
        <v>427</v>
      </c>
      <c r="J178" s="218">
        <v>1</v>
      </c>
      <c r="K178" s="264"/>
    </row>
    <row r="179" spans="2:11" s="1" customFormat="1" ht="15" customHeight="1">
      <c r="B179" s="241"/>
      <c r="C179" s="218" t="s">
        <v>50</v>
      </c>
      <c r="D179" s="218"/>
      <c r="E179" s="218"/>
      <c r="F179" s="239" t="s">
        <v>356</v>
      </c>
      <c r="G179" s="218"/>
      <c r="H179" s="218" t="s">
        <v>428</v>
      </c>
      <c r="I179" s="218" t="s">
        <v>358</v>
      </c>
      <c r="J179" s="218">
        <v>20</v>
      </c>
      <c r="K179" s="264"/>
    </row>
    <row r="180" spans="2:11" s="1" customFormat="1" ht="15" customHeight="1">
      <c r="B180" s="241"/>
      <c r="C180" s="218" t="s">
        <v>51</v>
      </c>
      <c r="D180" s="218"/>
      <c r="E180" s="218"/>
      <c r="F180" s="239" t="s">
        <v>356</v>
      </c>
      <c r="G180" s="218"/>
      <c r="H180" s="218" t="s">
        <v>429</v>
      </c>
      <c r="I180" s="218" t="s">
        <v>358</v>
      </c>
      <c r="J180" s="218">
        <v>255</v>
      </c>
      <c r="K180" s="264"/>
    </row>
    <row r="181" spans="2:11" s="1" customFormat="1" ht="15" customHeight="1">
      <c r="B181" s="241"/>
      <c r="C181" s="218" t="s">
        <v>101</v>
      </c>
      <c r="D181" s="218"/>
      <c r="E181" s="218"/>
      <c r="F181" s="239" t="s">
        <v>356</v>
      </c>
      <c r="G181" s="218"/>
      <c r="H181" s="218" t="s">
        <v>320</v>
      </c>
      <c r="I181" s="218" t="s">
        <v>358</v>
      </c>
      <c r="J181" s="218">
        <v>10</v>
      </c>
      <c r="K181" s="264"/>
    </row>
    <row r="182" spans="2:11" s="1" customFormat="1" ht="15" customHeight="1">
      <c r="B182" s="241"/>
      <c r="C182" s="218" t="s">
        <v>102</v>
      </c>
      <c r="D182" s="218"/>
      <c r="E182" s="218"/>
      <c r="F182" s="239" t="s">
        <v>356</v>
      </c>
      <c r="G182" s="218"/>
      <c r="H182" s="218" t="s">
        <v>430</v>
      </c>
      <c r="I182" s="218" t="s">
        <v>391</v>
      </c>
      <c r="J182" s="218"/>
      <c r="K182" s="264"/>
    </row>
    <row r="183" spans="2:11" s="1" customFormat="1" ht="15" customHeight="1">
      <c r="B183" s="241"/>
      <c r="C183" s="218" t="s">
        <v>431</v>
      </c>
      <c r="D183" s="218"/>
      <c r="E183" s="218"/>
      <c r="F183" s="239" t="s">
        <v>356</v>
      </c>
      <c r="G183" s="218"/>
      <c r="H183" s="218" t="s">
        <v>432</v>
      </c>
      <c r="I183" s="218" t="s">
        <v>391</v>
      </c>
      <c r="J183" s="218"/>
      <c r="K183" s="264"/>
    </row>
    <row r="184" spans="2:11" s="1" customFormat="1" ht="15" customHeight="1">
      <c r="B184" s="241"/>
      <c r="C184" s="218" t="s">
        <v>420</v>
      </c>
      <c r="D184" s="218"/>
      <c r="E184" s="218"/>
      <c r="F184" s="239" t="s">
        <v>356</v>
      </c>
      <c r="G184" s="218"/>
      <c r="H184" s="218" t="s">
        <v>433</v>
      </c>
      <c r="I184" s="218" t="s">
        <v>391</v>
      </c>
      <c r="J184" s="218"/>
      <c r="K184" s="264"/>
    </row>
    <row r="185" spans="2:11" s="1" customFormat="1" ht="15" customHeight="1">
      <c r="B185" s="241"/>
      <c r="C185" s="218" t="s">
        <v>104</v>
      </c>
      <c r="D185" s="218"/>
      <c r="E185" s="218"/>
      <c r="F185" s="239" t="s">
        <v>362</v>
      </c>
      <c r="G185" s="218"/>
      <c r="H185" s="218" t="s">
        <v>434</v>
      </c>
      <c r="I185" s="218" t="s">
        <v>358</v>
      </c>
      <c r="J185" s="218">
        <v>50</v>
      </c>
      <c r="K185" s="264"/>
    </row>
    <row r="186" spans="2:11" s="1" customFormat="1" ht="15" customHeight="1">
      <c r="B186" s="241"/>
      <c r="C186" s="218" t="s">
        <v>435</v>
      </c>
      <c r="D186" s="218"/>
      <c r="E186" s="218"/>
      <c r="F186" s="239" t="s">
        <v>362</v>
      </c>
      <c r="G186" s="218"/>
      <c r="H186" s="218" t="s">
        <v>436</v>
      </c>
      <c r="I186" s="218" t="s">
        <v>437</v>
      </c>
      <c r="J186" s="218"/>
      <c r="K186" s="264"/>
    </row>
    <row r="187" spans="2:11" s="1" customFormat="1" ht="15" customHeight="1">
      <c r="B187" s="241"/>
      <c r="C187" s="218" t="s">
        <v>438</v>
      </c>
      <c r="D187" s="218"/>
      <c r="E187" s="218"/>
      <c r="F187" s="239" t="s">
        <v>362</v>
      </c>
      <c r="G187" s="218"/>
      <c r="H187" s="218" t="s">
        <v>439</v>
      </c>
      <c r="I187" s="218" t="s">
        <v>437</v>
      </c>
      <c r="J187" s="218"/>
      <c r="K187" s="264"/>
    </row>
    <row r="188" spans="2:11" s="1" customFormat="1" ht="15" customHeight="1">
      <c r="B188" s="241"/>
      <c r="C188" s="218" t="s">
        <v>440</v>
      </c>
      <c r="D188" s="218"/>
      <c r="E188" s="218"/>
      <c r="F188" s="239" t="s">
        <v>362</v>
      </c>
      <c r="G188" s="218"/>
      <c r="H188" s="218" t="s">
        <v>441</v>
      </c>
      <c r="I188" s="218" t="s">
        <v>437</v>
      </c>
      <c r="J188" s="218"/>
      <c r="K188" s="264"/>
    </row>
    <row r="189" spans="2:11" s="1" customFormat="1" ht="15" customHeight="1">
      <c r="B189" s="241"/>
      <c r="C189" s="277" t="s">
        <v>442</v>
      </c>
      <c r="D189" s="218"/>
      <c r="E189" s="218"/>
      <c r="F189" s="239" t="s">
        <v>362</v>
      </c>
      <c r="G189" s="218"/>
      <c r="H189" s="218" t="s">
        <v>443</v>
      </c>
      <c r="I189" s="218" t="s">
        <v>444</v>
      </c>
      <c r="J189" s="278" t="s">
        <v>445</v>
      </c>
      <c r="K189" s="264"/>
    </row>
    <row r="190" spans="2:11" s="15" customFormat="1" ht="15" customHeight="1">
      <c r="B190" s="279"/>
      <c r="C190" s="280" t="s">
        <v>446</v>
      </c>
      <c r="D190" s="281"/>
      <c r="E190" s="281"/>
      <c r="F190" s="282" t="s">
        <v>362</v>
      </c>
      <c r="G190" s="281"/>
      <c r="H190" s="281" t="s">
        <v>447</v>
      </c>
      <c r="I190" s="281" t="s">
        <v>444</v>
      </c>
      <c r="J190" s="283" t="s">
        <v>445</v>
      </c>
      <c r="K190" s="284"/>
    </row>
    <row r="191" spans="2:11" s="1" customFormat="1" ht="15" customHeight="1">
      <c r="B191" s="241"/>
      <c r="C191" s="277" t="s">
        <v>39</v>
      </c>
      <c r="D191" s="218"/>
      <c r="E191" s="218"/>
      <c r="F191" s="239" t="s">
        <v>356</v>
      </c>
      <c r="G191" s="218"/>
      <c r="H191" s="215" t="s">
        <v>448</v>
      </c>
      <c r="I191" s="218" t="s">
        <v>449</v>
      </c>
      <c r="J191" s="218"/>
      <c r="K191" s="264"/>
    </row>
    <row r="192" spans="2:11" s="1" customFormat="1" ht="15" customHeight="1">
      <c r="B192" s="241"/>
      <c r="C192" s="277" t="s">
        <v>450</v>
      </c>
      <c r="D192" s="218"/>
      <c r="E192" s="218"/>
      <c r="F192" s="239" t="s">
        <v>356</v>
      </c>
      <c r="G192" s="218"/>
      <c r="H192" s="218" t="s">
        <v>451</v>
      </c>
      <c r="I192" s="218" t="s">
        <v>391</v>
      </c>
      <c r="J192" s="218"/>
      <c r="K192" s="264"/>
    </row>
    <row r="193" spans="2:11" s="1" customFormat="1" ht="15" customHeight="1">
      <c r="B193" s="241"/>
      <c r="C193" s="277" t="s">
        <v>452</v>
      </c>
      <c r="D193" s="218"/>
      <c r="E193" s="218"/>
      <c r="F193" s="239" t="s">
        <v>356</v>
      </c>
      <c r="G193" s="218"/>
      <c r="H193" s="218" t="s">
        <v>453</v>
      </c>
      <c r="I193" s="218" t="s">
        <v>391</v>
      </c>
      <c r="J193" s="218"/>
      <c r="K193" s="264"/>
    </row>
    <row r="194" spans="2:11" s="1" customFormat="1" ht="15" customHeight="1">
      <c r="B194" s="241"/>
      <c r="C194" s="277" t="s">
        <v>454</v>
      </c>
      <c r="D194" s="218"/>
      <c r="E194" s="218"/>
      <c r="F194" s="239" t="s">
        <v>362</v>
      </c>
      <c r="G194" s="218"/>
      <c r="H194" s="218" t="s">
        <v>455</v>
      </c>
      <c r="I194" s="218" t="s">
        <v>391</v>
      </c>
      <c r="J194" s="218"/>
      <c r="K194" s="264"/>
    </row>
    <row r="195" spans="2:11" s="1" customFormat="1" ht="15" customHeight="1">
      <c r="B195" s="270"/>
      <c r="C195" s="285"/>
      <c r="D195" s="250"/>
      <c r="E195" s="250"/>
      <c r="F195" s="250"/>
      <c r="G195" s="250"/>
      <c r="H195" s="250"/>
      <c r="I195" s="250"/>
      <c r="J195" s="250"/>
      <c r="K195" s="271"/>
    </row>
    <row r="196" spans="2:11" s="1" customFormat="1" ht="18.75" customHeight="1">
      <c r="B196" s="252"/>
      <c r="C196" s="262"/>
      <c r="D196" s="262"/>
      <c r="E196" s="262"/>
      <c r="F196" s="272"/>
      <c r="G196" s="262"/>
      <c r="H196" s="262"/>
      <c r="I196" s="262"/>
      <c r="J196" s="262"/>
      <c r="K196" s="252"/>
    </row>
    <row r="197" spans="2:11" s="1" customFormat="1" ht="18.75" customHeight="1">
      <c r="B197" s="252"/>
      <c r="C197" s="262"/>
      <c r="D197" s="262"/>
      <c r="E197" s="262"/>
      <c r="F197" s="272"/>
      <c r="G197" s="262"/>
      <c r="H197" s="262"/>
      <c r="I197" s="262"/>
      <c r="J197" s="262"/>
      <c r="K197" s="252"/>
    </row>
    <row r="198" spans="2:11" s="1" customFormat="1" ht="18.75" customHeight="1">
      <c r="B198" s="225"/>
      <c r="C198" s="225"/>
      <c r="D198" s="225"/>
      <c r="E198" s="225"/>
      <c r="F198" s="225"/>
      <c r="G198" s="225"/>
      <c r="H198" s="225"/>
      <c r="I198" s="225"/>
      <c r="J198" s="225"/>
      <c r="K198" s="225"/>
    </row>
    <row r="199" spans="2:11" s="1" customFormat="1" ht="13.5">
      <c r="B199" s="207"/>
      <c r="C199" s="208"/>
      <c r="D199" s="208"/>
      <c r="E199" s="208"/>
      <c r="F199" s="208"/>
      <c r="G199" s="208"/>
      <c r="H199" s="208"/>
      <c r="I199" s="208"/>
      <c r="J199" s="208"/>
      <c r="K199" s="209"/>
    </row>
    <row r="200" spans="2:11" s="1" customFormat="1" ht="21">
      <c r="B200" s="210"/>
      <c r="C200" s="345" t="s">
        <v>456</v>
      </c>
      <c r="D200" s="345"/>
      <c r="E200" s="345"/>
      <c r="F200" s="345"/>
      <c r="G200" s="345"/>
      <c r="H200" s="345"/>
      <c r="I200" s="345"/>
      <c r="J200" s="345"/>
      <c r="K200" s="211"/>
    </row>
    <row r="201" spans="2:11" s="1" customFormat="1" ht="25.5" customHeight="1">
      <c r="B201" s="210"/>
      <c r="C201" s="286" t="s">
        <v>457</v>
      </c>
      <c r="D201" s="286"/>
      <c r="E201" s="286"/>
      <c r="F201" s="286" t="s">
        <v>458</v>
      </c>
      <c r="G201" s="287"/>
      <c r="H201" s="348" t="s">
        <v>459</v>
      </c>
      <c r="I201" s="348"/>
      <c r="J201" s="348"/>
      <c r="K201" s="211"/>
    </row>
    <row r="202" spans="2:11" s="1" customFormat="1" ht="5.25" customHeight="1">
      <c r="B202" s="241"/>
      <c r="C202" s="236"/>
      <c r="D202" s="236"/>
      <c r="E202" s="236"/>
      <c r="F202" s="236"/>
      <c r="G202" s="262"/>
      <c r="H202" s="236"/>
      <c r="I202" s="236"/>
      <c r="J202" s="236"/>
      <c r="K202" s="264"/>
    </row>
    <row r="203" spans="2:11" s="1" customFormat="1" ht="15" customHeight="1">
      <c r="B203" s="241"/>
      <c r="C203" s="218" t="s">
        <v>449</v>
      </c>
      <c r="D203" s="218"/>
      <c r="E203" s="218"/>
      <c r="F203" s="239" t="s">
        <v>40</v>
      </c>
      <c r="G203" s="218"/>
      <c r="H203" s="349" t="s">
        <v>460</v>
      </c>
      <c r="I203" s="349"/>
      <c r="J203" s="349"/>
      <c r="K203" s="264"/>
    </row>
    <row r="204" spans="2:11" s="1" customFormat="1" ht="15" customHeight="1">
      <c r="B204" s="241"/>
      <c r="C204" s="218"/>
      <c r="D204" s="218"/>
      <c r="E204" s="218"/>
      <c r="F204" s="239" t="s">
        <v>41</v>
      </c>
      <c r="G204" s="218"/>
      <c r="H204" s="349" t="s">
        <v>461</v>
      </c>
      <c r="I204" s="349"/>
      <c r="J204" s="349"/>
      <c r="K204" s="264"/>
    </row>
    <row r="205" spans="2:11" s="1" customFormat="1" ht="15" customHeight="1">
      <c r="B205" s="241"/>
      <c r="C205" s="218"/>
      <c r="D205" s="218"/>
      <c r="E205" s="218"/>
      <c r="F205" s="239" t="s">
        <v>44</v>
      </c>
      <c r="G205" s="218"/>
      <c r="H205" s="349" t="s">
        <v>462</v>
      </c>
      <c r="I205" s="349"/>
      <c r="J205" s="349"/>
      <c r="K205" s="264"/>
    </row>
    <row r="206" spans="2:11" s="1" customFormat="1" ht="15" customHeight="1">
      <c r="B206" s="241"/>
      <c r="C206" s="218"/>
      <c r="D206" s="218"/>
      <c r="E206" s="218"/>
      <c r="F206" s="239" t="s">
        <v>42</v>
      </c>
      <c r="G206" s="218"/>
      <c r="H206" s="349" t="s">
        <v>463</v>
      </c>
      <c r="I206" s="349"/>
      <c r="J206" s="349"/>
      <c r="K206" s="264"/>
    </row>
    <row r="207" spans="2:11" s="1" customFormat="1" ht="15" customHeight="1">
      <c r="B207" s="241"/>
      <c r="C207" s="218"/>
      <c r="D207" s="218"/>
      <c r="E207" s="218"/>
      <c r="F207" s="239" t="s">
        <v>43</v>
      </c>
      <c r="G207" s="218"/>
      <c r="H207" s="349" t="s">
        <v>464</v>
      </c>
      <c r="I207" s="349"/>
      <c r="J207" s="349"/>
      <c r="K207" s="264"/>
    </row>
    <row r="208" spans="2:11" s="1" customFormat="1" ht="15" customHeight="1">
      <c r="B208" s="241"/>
      <c r="C208" s="218"/>
      <c r="D208" s="218"/>
      <c r="E208" s="218"/>
      <c r="F208" s="239"/>
      <c r="G208" s="218"/>
      <c r="H208" s="218"/>
      <c r="I208" s="218"/>
      <c r="J208" s="218"/>
      <c r="K208" s="264"/>
    </row>
    <row r="209" spans="2:11" s="1" customFormat="1" ht="15" customHeight="1">
      <c r="B209" s="241"/>
      <c r="C209" s="218" t="s">
        <v>403</v>
      </c>
      <c r="D209" s="218"/>
      <c r="E209" s="218"/>
      <c r="F209" s="239" t="s">
        <v>75</v>
      </c>
      <c r="G209" s="218"/>
      <c r="H209" s="349" t="s">
        <v>465</v>
      </c>
      <c r="I209" s="349"/>
      <c r="J209" s="349"/>
      <c r="K209" s="264"/>
    </row>
    <row r="210" spans="2:11" s="1" customFormat="1" ht="15" customHeight="1">
      <c r="B210" s="241"/>
      <c r="C210" s="218"/>
      <c r="D210" s="218"/>
      <c r="E210" s="218"/>
      <c r="F210" s="239" t="s">
        <v>298</v>
      </c>
      <c r="G210" s="218"/>
      <c r="H210" s="349" t="s">
        <v>299</v>
      </c>
      <c r="I210" s="349"/>
      <c r="J210" s="349"/>
      <c r="K210" s="264"/>
    </row>
    <row r="211" spans="2:11" s="1" customFormat="1" ht="15" customHeight="1">
      <c r="B211" s="241"/>
      <c r="C211" s="218"/>
      <c r="D211" s="218"/>
      <c r="E211" s="218"/>
      <c r="F211" s="239" t="s">
        <v>296</v>
      </c>
      <c r="G211" s="218"/>
      <c r="H211" s="349" t="s">
        <v>466</v>
      </c>
      <c r="I211" s="349"/>
      <c r="J211" s="349"/>
      <c r="K211" s="264"/>
    </row>
    <row r="212" spans="2:11" s="1" customFormat="1" ht="15" customHeight="1">
      <c r="B212" s="288"/>
      <c r="C212" s="218"/>
      <c r="D212" s="218"/>
      <c r="E212" s="218"/>
      <c r="F212" s="239" t="s">
        <v>300</v>
      </c>
      <c r="G212" s="277"/>
      <c r="H212" s="350" t="s">
        <v>301</v>
      </c>
      <c r="I212" s="350"/>
      <c r="J212" s="350"/>
      <c r="K212" s="289"/>
    </row>
    <row r="213" spans="2:11" s="1" customFormat="1" ht="15" customHeight="1">
      <c r="B213" s="288"/>
      <c r="C213" s="218"/>
      <c r="D213" s="218"/>
      <c r="E213" s="218"/>
      <c r="F213" s="239" t="s">
        <v>302</v>
      </c>
      <c r="G213" s="277"/>
      <c r="H213" s="350" t="s">
        <v>467</v>
      </c>
      <c r="I213" s="350"/>
      <c r="J213" s="350"/>
      <c r="K213" s="289"/>
    </row>
    <row r="214" spans="2:11" s="1" customFormat="1" ht="15" customHeight="1">
      <c r="B214" s="288"/>
      <c r="C214" s="218"/>
      <c r="D214" s="218"/>
      <c r="E214" s="218"/>
      <c r="F214" s="239"/>
      <c r="G214" s="277"/>
      <c r="H214" s="268"/>
      <c r="I214" s="268"/>
      <c r="J214" s="268"/>
      <c r="K214" s="289"/>
    </row>
    <row r="215" spans="2:11" s="1" customFormat="1" ht="15" customHeight="1">
      <c r="B215" s="288"/>
      <c r="C215" s="218" t="s">
        <v>427</v>
      </c>
      <c r="D215" s="218"/>
      <c r="E215" s="218"/>
      <c r="F215" s="239">
        <v>1</v>
      </c>
      <c r="G215" s="277"/>
      <c r="H215" s="350" t="s">
        <v>468</v>
      </c>
      <c r="I215" s="350"/>
      <c r="J215" s="350"/>
      <c r="K215" s="289"/>
    </row>
    <row r="216" spans="2:11" s="1" customFormat="1" ht="15" customHeight="1">
      <c r="B216" s="288"/>
      <c r="C216" s="218"/>
      <c r="D216" s="218"/>
      <c r="E216" s="218"/>
      <c r="F216" s="239">
        <v>2</v>
      </c>
      <c r="G216" s="277"/>
      <c r="H216" s="350" t="s">
        <v>469</v>
      </c>
      <c r="I216" s="350"/>
      <c r="J216" s="350"/>
      <c r="K216" s="289"/>
    </row>
    <row r="217" spans="2:11" s="1" customFormat="1" ht="15" customHeight="1">
      <c r="B217" s="288"/>
      <c r="C217" s="218"/>
      <c r="D217" s="218"/>
      <c r="E217" s="218"/>
      <c r="F217" s="239">
        <v>3</v>
      </c>
      <c r="G217" s="277"/>
      <c r="H217" s="350" t="s">
        <v>470</v>
      </c>
      <c r="I217" s="350"/>
      <c r="J217" s="350"/>
      <c r="K217" s="289"/>
    </row>
    <row r="218" spans="2:11" s="1" customFormat="1" ht="15" customHeight="1">
      <c r="B218" s="288"/>
      <c r="C218" s="218"/>
      <c r="D218" s="218"/>
      <c r="E218" s="218"/>
      <c r="F218" s="239">
        <v>4</v>
      </c>
      <c r="G218" s="277"/>
      <c r="H218" s="350" t="s">
        <v>471</v>
      </c>
      <c r="I218" s="350"/>
      <c r="J218" s="350"/>
      <c r="K218" s="289"/>
    </row>
    <row r="219" spans="2:11" s="1" customFormat="1" ht="12.75" customHeight="1">
      <c r="B219" s="290"/>
      <c r="C219" s="291"/>
      <c r="D219" s="291"/>
      <c r="E219" s="291"/>
      <c r="F219" s="291"/>
      <c r="G219" s="291"/>
      <c r="H219" s="291"/>
      <c r="I219" s="291"/>
      <c r="J219" s="291"/>
      <c r="K219" s="292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11</vt:i4>
      </vt:variant>
    </vt:vector>
  </HeadingPairs>
  <TitlesOfParts>
    <vt:vector size="17" baseType="lpstr">
      <vt:lpstr>Rekapitulace stavby</vt:lpstr>
      <vt:lpstr>41924-1 - SO 01 - Lokalit...</vt:lpstr>
      <vt:lpstr>41924-2 - SO 02 - Lokalit...</vt:lpstr>
      <vt:lpstr>41924-3 - SO 03 - Lokalit...</vt:lpstr>
      <vt:lpstr>41924-4 - SO 04 - Lokalit...</vt:lpstr>
      <vt:lpstr>Pokyny pro vyplnění</vt:lpstr>
      <vt:lpstr>'41924-1 - SO 01 - Lokalit...'!Názvy_tisku</vt:lpstr>
      <vt:lpstr>'41924-2 - SO 02 - Lokalit...'!Názvy_tisku</vt:lpstr>
      <vt:lpstr>'41924-3 - SO 03 - Lokalit...'!Názvy_tisku</vt:lpstr>
      <vt:lpstr>'41924-4 - SO 04 - Lokalit...'!Názvy_tisku</vt:lpstr>
      <vt:lpstr>'Rekapitulace stavby'!Názvy_tisku</vt:lpstr>
      <vt:lpstr>'41924-1 - SO 01 - Lokalit...'!Oblast_tisku</vt:lpstr>
      <vt:lpstr>'41924-2 - SO 02 - Lokalit...'!Oblast_tisku</vt:lpstr>
      <vt:lpstr>'41924-3 - SO 03 - Lokalit...'!Oblast_tisku</vt:lpstr>
      <vt:lpstr>'41924-4 - SO 04 - Lokalit...'!Oblast_tisku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Vojtěch Hlubuček</dc:creator>
  <cp:lastModifiedBy>Dana Haisová</cp:lastModifiedBy>
  <dcterms:created xsi:type="dcterms:W3CDTF">2025-08-25T11:28:52Z</dcterms:created>
  <dcterms:modified xsi:type="dcterms:W3CDTF">2025-08-25T11:43:19Z</dcterms:modified>
</cp:coreProperties>
</file>